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S\AN\PBV Developments\Administration of PBV Program\RFP &amp; Scoring Criteria\"/>
    </mc:Choice>
  </mc:AlternateContent>
  <xr:revisionPtr revIDLastSave="0" documentId="13_ncr:1_{34B6B830-84C3-4950-B936-D91EBEF4CE4D}" xr6:coauthVersionLast="47" xr6:coauthVersionMax="47" xr10:uidLastSave="{00000000-0000-0000-0000-000000000000}"/>
  <bookViews>
    <workbookView xWindow="-120" yWindow="-120" windowWidth="29040" windowHeight="15840" activeTab="3" xr2:uid="{93D521C3-9DA8-48AF-9E85-84955982DDEE}"/>
  </bookViews>
  <sheets>
    <sheet name="Development Assumptions" sheetId="1" r:id="rId1"/>
    <sheet name="Operating Assumptions" sheetId="3" r:id="rId2"/>
    <sheet name="Development Standards Tests" sheetId="4" r:id="rId3"/>
    <sheet name="Operating Standards Tests" sheetId="2" r:id="rId4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2" l="1"/>
  <c r="E22" i="2" s="1"/>
  <c r="F22" i="2" s="1"/>
  <c r="G22" i="2" s="1"/>
  <c r="H22" i="2" s="1"/>
  <c r="I22" i="2" s="1"/>
  <c r="J22" i="2" s="1"/>
  <c r="K22" i="2" s="1"/>
  <c r="L22" i="2" s="1"/>
  <c r="M22" i="2" s="1"/>
  <c r="N22" i="2" s="1"/>
  <c r="O22" i="2" s="1"/>
  <c r="P22" i="2" s="1"/>
  <c r="Q22" i="2" s="1"/>
  <c r="R22" i="2" s="1"/>
  <c r="S22" i="2" s="1"/>
  <c r="T22" i="2" s="1"/>
  <c r="U22" i="2" s="1"/>
  <c r="C22" i="2"/>
  <c r="F3" i="4"/>
  <c r="B51" i="1"/>
  <c r="B48" i="2"/>
  <c r="B22" i="2"/>
  <c r="B53" i="1" l="1"/>
  <c r="B21" i="1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B60" i="2"/>
  <c r="B59" i="2"/>
  <c r="C48" i="2" l="1"/>
  <c r="D48" i="2" s="1"/>
  <c r="E48" i="2" s="1"/>
  <c r="F48" i="2" s="1"/>
  <c r="G48" i="2" s="1"/>
  <c r="H48" i="2" s="1"/>
  <c r="I48" i="2" s="1"/>
  <c r="J48" i="2" s="1"/>
  <c r="K48" i="2" s="1"/>
  <c r="L48" i="2" s="1"/>
  <c r="M48" i="2" s="1"/>
  <c r="N48" i="2" s="1"/>
  <c r="O48" i="2" s="1"/>
  <c r="P48" i="2" s="1"/>
  <c r="Q48" i="2" s="1"/>
  <c r="R48" i="2" s="1"/>
  <c r="S48" i="2" s="1"/>
  <c r="T48" i="2" s="1"/>
  <c r="U48" i="2" s="1"/>
  <c r="C14" i="2" l="1"/>
  <c r="D14" i="2" s="1"/>
  <c r="E14" i="2" s="1"/>
  <c r="F14" i="2" s="1"/>
  <c r="G14" i="2" s="1"/>
  <c r="H14" i="2" s="1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C15" i="2"/>
  <c r="D15" i="2" s="1"/>
  <c r="E15" i="2" s="1"/>
  <c r="F15" i="2" s="1"/>
  <c r="G15" i="2" s="1"/>
  <c r="H15" i="2" s="1"/>
  <c r="I15" i="2" s="1"/>
  <c r="J15" i="2" s="1"/>
  <c r="K15" i="2" s="1"/>
  <c r="L15" i="2" s="1"/>
  <c r="M15" i="2" s="1"/>
  <c r="N15" i="2" s="1"/>
  <c r="O15" i="2" s="1"/>
  <c r="P15" i="2" s="1"/>
  <c r="Q15" i="2" s="1"/>
  <c r="R15" i="2" s="1"/>
  <c r="S15" i="2" s="1"/>
  <c r="T15" i="2" s="1"/>
  <c r="U15" i="2" s="1"/>
  <c r="C16" i="2"/>
  <c r="D16" i="2" s="1"/>
  <c r="E16" i="2" s="1"/>
  <c r="F16" i="2" s="1"/>
  <c r="G16" i="2" s="1"/>
  <c r="H16" i="2" s="1"/>
  <c r="I16" i="2" s="1"/>
  <c r="J16" i="2" s="1"/>
  <c r="K16" i="2" s="1"/>
  <c r="L16" i="2" s="1"/>
  <c r="M16" i="2" s="1"/>
  <c r="N16" i="2" s="1"/>
  <c r="O16" i="2" s="1"/>
  <c r="P16" i="2" s="1"/>
  <c r="Q16" i="2" s="1"/>
  <c r="R16" i="2" s="1"/>
  <c r="S16" i="2" s="1"/>
  <c r="T16" i="2" s="1"/>
  <c r="U16" i="2" s="1"/>
  <c r="C17" i="2"/>
  <c r="D17" i="2" s="1"/>
  <c r="E17" i="2" s="1"/>
  <c r="F17" i="2" s="1"/>
  <c r="G17" i="2" s="1"/>
  <c r="H17" i="2" s="1"/>
  <c r="I17" i="2" s="1"/>
  <c r="J17" i="2" s="1"/>
  <c r="K17" i="2" s="1"/>
  <c r="L17" i="2" s="1"/>
  <c r="M17" i="2" s="1"/>
  <c r="N17" i="2" s="1"/>
  <c r="O17" i="2" s="1"/>
  <c r="P17" i="2" s="1"/>
  <c r="Q17" i="2" s="1"/>
  <c r="R17" i="2" s="1"/>
  <c r="S17" i="2" s="1"/>
  <c r="T17" i="2" s="1"/>
  <c r="U17" i="2" s="1"/>
  <c r="C18" i="2"/>
  <c r="D18" i="2" s="1"/>
  <c r="E18" i="2" s="1"/>
  <c r="F18" i="2" s="1"/>
  <c r="G18" i="2" s="1"/>
  <c r="H18" i="2" s="1"/>
  <c r="I18" i="2" s="1"/>
  <c r="J18" i="2" s="1"/>
  <c r="K18" i="2" s="1"/>
  <c r="L18" i="2" s="1"/>
  <c r="M18" i="2" s="1"/>
  <c r="N18" i="2" s="1"/>
  <c r="O18" i="2" s="1"/>
  <c r="P18" i="2" s="1"/>
  <c r="Q18" i="2" s="1"/>
  <c r="R18" i="2" s="1"/>
  <c r="S18" i="2" s="1"/>
  <c r="T18" i="2" s="1"/>
  <c r="U18" i="2" s="1"/>
  <c r="C19" i="2"/>
  <c r="D19" i="2" s="1"/>
  <c r="E19" i="2" s="1"/>
  <c r="F19" i="2" s="1"/>
  <c r="G19" i="2" s="1"/>
  <c r="H19" i="2" s="1"/>
  <c r="I19" i="2" s="1"/>
  <c r="J19" i="2" s="1"/>
  <c r="K19" i="2" s="1"/>
  <c r="L19" i="2" s="1"/>
  <c r="M19" i="2" s="1"/>
  <c r="N19" i="2" s="1"/>
  <c r="O19" i="2" s="1"/>
  <c r="P19" i="2" s="1"/>
  <c r="Q19" i="2" s="1"/>
  <c r="R19" i="2" s="1"/>
  <c r="S19" i="2" s="1"/>
  <c r="T19" i="2" s="1"/>
  <c r="U19" i="2" s="1"/>
  <c r="C20" i="2"/>
  <c r="D20" i="2" s="1"/>
  <c r="E20" i="2" s="1"/>
  <c r="F20" i="2" s="1"/>
  <c r="G20" i="2" s="1"/>
  <c r="H20" i="2" s="1"/>
  <c r="I20" i="2" s="1"/>
  <c r="J20" i="2" s="1"/>
  <c r="K20" i="2" s="1"/>
  <c r="L20" i="2" s="1"/>
  <c r="M20" i="2" s="1"/>
  <c r="N20" i="2" s="1"/>
  <c r="O20" i="2" s="1"/>
  <c r="P20" i="2" s="1"/>
  <c r="Q20" i="2" s="1"/>
  <c r="R20" i="2" s="1"/>
  <c r="S20" i="2" s="1"/>
  <c r="T20" i="2" s="1"/>
  <c r="U20" i="2" s="1"/>
  <c r="C21" i="2"/>
  <c r="D21" i="2" s="1"/>
  <c r="E21" i="2" s="1"/>
  <c r="F21" i="2" s="1"/>
  <c r="G21" i="2" s="1"/>
  <c r="H21" i="2" s="1"/>
  <c r="I21" i="2" s="1"/>
  <c r="J21" i="2" s="1"/>
  <c r="K21" i="2" s="1"/>
  <c r="L21" i="2" s="1"/>
  <c r="M21" i="2" s="1"/>
  <c r="N21" i="2" s="1"/>
  <c r="O21" i="2" s="1"/>
  <c r="P21" i="2" s="1"/>
  <c r="Q21" i="2" s="1"/>
  <c r="R21" i="2" s="1"/>
  <c r="S21" i="2" s="1"/>
  <c r="T21" i="2" s="1"/>
  <c r="U21" i="2" s="1"/>
  <c r="C23" i="2"/>
  <c r="D23" i="2" s="1"/>
  <c r="E23" i="2" s="1"/>
  <c r="F23" i="2" s="1"/>
  <c r="G23" i="2" s="1"/>
  <c r="H23" i="2" s="1"/>
  <c r="I23" i="2" s="1"/>
  <c r="J23" i="2" s="1"/>
  <c r="K23" i="2" s="1"/>
  <c r="L23" i="2" s="1"/>
  <c r="M23" i="2" s="1"/>
  <c r="N23" i="2" s="1"/>
  <c r="O23" i="2" s="1"/>
  <c r="P23" i="2" s="1"/>
  <c r="Q23" i="2" s="1"/>
  <c r="R23" i="2" s="1"/>
  <c r="S23" i="2" s="1"/>
  <c r="T23" i="2" s="1"/>
  <c r="U23" i="2" s="1"/>
  <c r="C24" i="2"/>
  <c r="D24" i="2" s="1"/>
  <c r="E24" i="2" s="1"/>
  <c r="F24" i="2" s="1"/>
  <c r="G24" i="2" s="1"/>
  <c r="H24" i="2" s="1"/>
  <c r="I24" i="2" s="1"/>
  <c r="J24" i="2" s="1"/>
  <c r="K24" i="2" s="1"/>
  <c r="L24" i="2" s="1"/>
  <c r="M24" i="2" s="1"/>
  <c r="N24" i="2" s="1"/>
  <c r="O24" i="2" s="1"/>
  <c r="P24" i="2" s="1"/>
  <c r="Q24" i="2" s="1"/>
  <c r="R24" i="2" s="1"/>
  <c r="S24" i="2" s="1"/>
  <c r="T24" i="2" s="1"/>
  <c r="U24" i="2" s="1"/>
  <c r="C25" i="2"/>
  <c r="D25" i="2" s="1"/>
  <c r="E25" i="2" s="1"/>
  <c r="F25" i="2" s="1"/>
  <c r="G25" i="2" s="1"/>
  <c r="H25" i="2" s="1"/>
  <c r="I25" i="2" s="1"/>
  <c r="J25" i="2" s="1"/>
  <c r="K25" i="2" s="1"/>
  <c r="L25" i="2" s="1"/>
  <c r="M25" i="2" s="1"/>
  <c r="N25" i="2" s="1"/>
  <c r="O25" i="2" s="1"/>
  <c r="P25" i="2" s="1"/>
  <c r="Q25" i="2" s="1"/>
  <c r="R25" i="2" s="1"/>
  <c r="S25" i="2" s="1"/>
  <c r="T25" i="2" s="1"/>
  <c r="U25" i="2" s="1"/>
  <c r="C12" i="2"/>
  <c r="C7" i="2"/>
  <c r="D7" i="2" s="1"/>
  <c r="E7" i="2" s="1"/>
  <c r="F7" i="2" s="1"/>
  <c r="G7" i="2" s="1"/>
  <c r="H7" i="2" s="1"/>
  <c r="I7" i="2" s="1"/>
  <c r="J7" i="2" s="1"/>
  <c r="K7" i="2" s="1"/>
  <c r="L7" i="2" s="1"/>
  <c r="M7" i="2" s="1"/>
  <c r="N7" i="2" s="1"/>
  <c r="O7" i="2" s="1"/>
  <c r="P7" i="2" s="1"/>
  <c r="Q7" i="2" s="1"/>
  <c r="R7" i="2" s="1"/>
  <c r="S7" i="2" s="1"/>
  <c r="T7" i="2" s="1"/>
  <c r="U7" i="2" s="1"/>
  <c r="C24" i="3"/>
  <c r="B6" i="2" s="1"/>
  <c r="C6" i="2" s="1"/>
  <c r="D6" i="2" s="1"/>
  <c r="E6" i="2" s="1"/>
  <c r="F6" i="2" s="1"/>
  <c r="G6" i="2" s="1"/>
  <c r="H6" i="2" s="1"/>
  <c r="I6" i="2" s="1"/>
  <c r="J6" i="2" s="1"/>
  <c r="K6" i="2" s="1"/>
  <c r="L6" i="2" s="1"/>
  <c r="M6" i="2" s="1"/>
  <c r="N6" i="2" s="1"/>
  <c r="O6" i="2" s="1"/>
  <c r="P6" i="2" s="1"/>
  <c r="Q6" i="2" s="1"/>
  <c r="R6" i="2" s="1"/>
  <c r="S6" i="2" s="1"/>
  <c r="T6" i="2" s="1"/>
  <c r="U6" i="2" s="1"/>
  <c r="G16" i="3"/>
  <c r="H16" i="3"/>
  <c r="G17" i="3"/>
  <c r="G18" i="3"/>
  <c r="G19" i="3"/>
  <c r="G20" i="3"/>
  <c r="G21" i="3"/>
  <c r="G5" i="3"/>
  <c r="G6" i="3"/>
  <c r="G7" i="3"/>
  <c r="G8" i="3"/>
  <c r="G9" i="3"/>
  <c r="G10" i="3"/>
  <c r="G11" i="3"/>
  <c r="G12" i="3"/>
  <c r="G13" i="3"/>
  <c r="G14" i="3"/>
  <c r="G15" i="3"/>
  <c r="G4" i="3"/>
  <c r="H17" i="3"/>
  <c r="H18" i="3"/>
  <c r="H19" i="3"/>
  <c r="H20" i="3"/>
  <c r="H21" i="3"/>
  <c r="F5" i="4"/>
  <c r="F4" i="4"/>
  <c r="C8" i="4"/>
  <c r="C7" i="4"/>
  <c r="C6" i="4"/>
  <c r="C5" i="4"/>
  <c r="C3" i="4"/>
  <c r="C23" i="3" l="1"/>
  <c r="B5" i="2" s="1"/>
  <c r="B8" i="2" s="1"/>
  <c r="C60" i="2"/>
  <c r="C5" i="2"/>
  <c r="D5" i="2" s="1"/>
  <c r="E5" i="2" s="1"/>
  <c r="F5" i="2" s="1"/>
  <c r="G5" i="2" s="1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D12" i="2"/>
  <c r="E12" i="2" s="1"/>
  <c r="F12" i="2" s="1"/>
  <c r="F7" i="4"/>
  <c r="F9" i="4" s="1"/>
  <c r="C4" i="4"/>
  <c r="B9" i="2" l="1"/>
  <c r="B13" i="2" s="1"/>
  <c r="B26" i="2" s="1"/>
  <c r="B62" i="2" s="1"/>
  <c r="E8" i="2"/>
  <c r="E9" i="2" s="1"/>
  <c r="E13" i="2" s="1"/>
  <c r="D8" i="2"/>
  <c r="D9" i="2" s="1"/>
  <c r="D13" i="2" s="1"/>
  <c r="D26" i="2" s="1"/>
  <c r="D62" i="2" s="1"/>
  <c r="C8" i="2"/>
  <c r="C9" i="2" s="1"/>
  <c r="D60" i="2"/>
  <c r="G12" i="2"/>
  <c r="F8" i="2"/>
  <c r="F9" i="2" s="1"/>
  <c r="F13" i="2" s="1"/>
  <c r="C25" i="3"/>
  <c r="C10" i="4"/>
  <c r="E26" i="2" l="1"/>
  <c r="E28" i="2" s="1"/>
  <c r="E44" i="2" s="1"/>
  <c r="B28" i="2"/>
  <c r="C13" i="2"/>
  <c r="C26" i="2" s="1"/>
  <c r="C62" i="2" s="1"/>
  <c r="D28" i="2"/>
  <c r="D37" i="2" s="1"/>
  <c r="E60" i="2"/>
  <c r="H12" i="2"/>
  <c r="I12" i="2" s="1"/>
  <c r="G8" i="2"/>
  <c r="G9" i="2" s="1"/>
  <c r="G13" i="2" s="1"/>
  <c r="C14" i="4"/>
  <c r="C13" i="4"/>
  <c r="C15" i="4"/>
  <c r="C12" i="4"/>
  <c r="E62" i="2" l="1"/>
  <c r="B44" i="2"/>
  <c r="B37" i="2"/>
  <c r="C28" i="2"/>
  <c r="E55" i="2"/>
  <c r="E58" i="2"/>
  <c r="E37" i="2"/>
  <c r="D44" i="2"/>
  <c r="F60" i="2"/>
  <c r="F26" i="2"/>
  <c r="J12" i="2"/>
  <c r="H8" i="2"/>
  <c r="H9" i="2" s="1"/>
  <c r="H13" i="2" s="1"/>
  <c r="B58" i="2" l="1"/>
  <c r="B61" i="2" s="1"/>
  <c r="B63" i="2" s="1"/>
  <c r="B55" i="2"/>
  <c r="C37" i="2"/>
  <c r="C44" i="2"/>
  <c r="E61" i="2"/>
  <c r="E63" i="2" s="1"/>
  <c r="D58" i="2"/>
  <c r="D55" i="2"/>
  <c r="F62" i="2"/>
  <c r="F28" i="2"/>
  <c r="G60" i="2"/>
  <c r="G26" i="2"/>
  <c r="K12" i="2"/>
  <c r="I8" i="2"/>
  <c r="I9" i="2" s="1"/>
  <c r="I13" i="2" s="1"/>
  <c r="C58" i="2" l="1"/>
  <c r="C61" i="2" s="1"/>
  <c r="C63" i="2" s="1"/>
  <c r="C55" i="2"/>
  <c r="G62" i="2"/>
  <c r="G28" i="2"/>
  <c r="H60" i="2"/>
  <c r="H26" i="2"/>
  <c r="F37" i="2"/>
  <c r="F44" i="2"/>
  <c r="D61" i="2"/>
  <c r="D63" i="2" s="1"/>
  <c r="L12" i="2"/>
  <c r="J8" i="2"/>
  <c r="J9" i="2" s="1"/>
  <c r="J13" i="2" s="1"/>
  <c r="I60" i="2" l="1"/>
  <c r="I26" i="2"/>
  <c r="H62" i="2"/>
  <c r="H28" i="2"/>
  <c r="G37" i="2"/>
  <c r="G44" i="2"/>
  <c r="F58" i="2"/>
  <c r="F55" i="2"/>
  <c r="M12" i="2"/>
  <c r="K8" i="2"/>
  <c r="K9" i="2" s="1"/>
  <c r="K13" i="2" s="1"/>
  <c r="H37" i="2" l="1"/>
  <c r="H44" i="2"/>
  <c r="I62" i="2"/>
  <c r="I28" i="2"/>
  <c r="G58" i="2"/>
  <c r="G55" i="2"/>
  <c r="F61" i="2"/>
  <c r="F63" i="2" s="1"/>
  <c r="J60" i="2"/>
  <c r="J26" i="2"/>
  <c r="N12" i="2"/>
  <c r="L8" i="2"/>
  <c r="L9" i="2" s="1"/>
  <c r="L13" i="2" s="1"/>
  <c r="G61" i="2" l="1"/>
  <c r="G63" i="2" s="1"/>
  <c r="J62" i="2"/>
  <c r="J28" i="2"/>
  <c r="H55" i="2"/>
  <c r="H58" i="2"/>
  <c r="I37" i="2"/>
  <c r="I44" i="2"/>
  <c r="K60" i="2"/>
  <c r="K26" i="2"/>
  <c r="O12" i="2"/>
  <c r="M8" i="2"/>
  <c r="M9" i="2" s="1"/>
  <c r="M13" i="2" s="1"/>
  <c r="J37" i="2" l="1"/>
  <c r="J44" i="2"/>
  <c r="K62" i="2"/>
  <c r="K28" i="2"/>
  <c r="I58" i="2"/>
  <c r="I55" i="2"/>
  <c r="H61" i="2"/>
  <c r="H63" i="2" s="1"/>
  <c r="L60" i="2"/>
  <c r="L26" i="2"/>
  <c r="P12" i="2"/>
  <c r="N8" i="2"/>
  <c r="N9" i="2" s="1"/>
  <c r="N13" i="2" s="1"/>
  <c r="I61" i="2" l="1"/>
  <c r="I63" i="2" s="1"/>
  <c r="L62" i="2"/>
  <c r="L28" i="2"/>
  <c r="K37" i="2"/>
  <c r="K44" i="2"/>
  <c r="M60" i="2"/>
  <c r="M26" i="2"/>
  <c r="J55" i="2"/>
  <c r="J58" i="2"/>
  <c r="Q12" i="2"/>
  <c r="O8" i="2"/>
  <c r="O9" i="2" s="1"/>
  <c r="O13" i="2" s="1"/>
  <c r="J61" i="2" l="1"/>
  <c r="J63" i="2" s="1"/>
  <c r="L37" i="2"/>
  <c r="L44" i="2"/>
  <c r="N60" i="2"/>
  <c r="N26" i="2"/>
  <c r="K58" i="2"/>
  <c r="K55" i="2"/>
  <c r="M62" i="2"/>
  <c r="M28" i="2"/>
  <c r="R12" i="2"/>
  <c r="P8" i="2"/>
  <c r="P9" i="2" s="1"/>
  <c r="P13" i="2" s="1"/>
  <c r="N62" i="2" l="1"/>
  <c r="N28" i="2"/>
  <c r="O60" i="2"/>
  <c r="O26" i="2"/>
  <c r="M37" i="2"/>
  <c r="M44" i="2"/>
  <c r="L55" i="2"/>
  <c r="L58" i="2"/>
  <c r="K61" i="2"/>
  <c r="K63" i="2" s="1"/>
  <c r="S12" i="2"/>
  <c r="Q8" i="2"/>
  <c r="Q9" i="2" s="1"/>
  <c r="Q13" i="2" s="1"/>
  <c r="M55" i="2" l="1"/>
  <c r="M58" i="2"/>
  <c r="O62" i="2"/>
  <c r="O28" i="2"/>
  <c r="P60" i="2"/>
  <c r="P26" i="2"/>
  <c r="N37" i="2"/>
  <c r="N44" i="2"/>
  <c r="L61" i="2"/>
  <c r="L63" i="2" s="1"/>
  <c r="T12" i="2"/>
  <c r="R8" i="2"/>
  <c r="R9" i="2" s="1"/>
  <c r="R13" i="2" s="1"/>
  <c r="P62" i="2" l="1"/>
  <c r="P28" i="2"/>
  <c r="Q60" i="2"/>
  <c r="Q26" i="2"/>
  <c r="O44" i="2"/>
  <c r="O37" i="2"/>
  <c r="N58" i="2"/>
  <c r="N55" i="2"/>
  <c r="M61" i="2"/>
  <c r="M63" i="2" s="1"/>
  <c r="U12" i="2"/>
  <c r="S8" i="2"/>
  <c r="S9" i="2" s="1"/>
  <c r="S13" i="2" s="1"/>
  <c r="R60" i="2" l="1"/>
  <c r="R26" i="2"/>
  <c r="O58" i="2"/>
  <c r="O55" i="2"/>
  <c r="P44" i="2"/>
  <c r="P37" i="2"/>
  <c r="Q62" i="2"/>
  <c r="Q28" i="2"/>
  <c r="N61" i="2"/>
  <c r="N63" i="2" s="1"/>
  <c r="T8" i="2"/>
  <c r="T9" i="2" s="1"/>
  <c r="T13" i="2" s="1"/>
  <c r="O61" i="2" l="1"/>
  <c r="O63" i="2" s="1"/>
  <c r="R62" i="2"/>
  <c r="R28" i="2"/>
  <c r="Q37" i="2"/>
  <c r="Q44" i="2"/>
  <c r="P55" i="2"/>
  <c r="P58" i="2"/>
  <c r="S60" i="2"/>
  <c r="S26" i="2"/>
  <c r="U8" i="2"/>
  <c r="U9" i="2" s="1"/>
  <c r="U13" i="2" s="1"/>
  <c r="R44" i="2" l="1"/>
  <c r="R37" i="2"/>
  <c r="Q58" i="2"/>
  <c r="Q55" i="2"/>
  <c r="S62" i="2"/>
  <c r="S28" i="2"/>
  <c r="T60" i="2"/>
  <c r="T26" i="2"/>
  <c r="P61" i="2"/>
  <c r="P63" i="2" s="1"/>
  <c r="U60" i="2" l="1"/>
  <c r="U26" i="2"/>
  <c r="S37" i="2"/>
  <c r="S44" i="2"/>
  <c r="Q61" i="2"/>
  <c r="Q63" i="2" s="1"/>
  <c r="T62" i="2"/>
  <c r="T28" i="2"/>
  <c r="R58" i="2"/>
  <c r="R55" i="2"/>
  <c r="S55" i="2" l="1"/>
  <c r="S58" i="2"/>
  <c r="T37" i="2"/>
  <c r="T44" i="2"/>
  <c r="U62" i="2"/>
  <c r="U28" i="2"/>
  <c r="R61" i="2"/>
  <c r="R63" i="2" s="1"/>
  <c r="U37" i="2" l="1"/>
  <c r="W37" i="2" s="1"/>
  <c r="U44" i="2"/>
  <c r="T55" i="2"/>
  <c r="T58" i="2"/>
  <c r="S61" i="2"/>
  <c r="S63" i="2" s="1"/>
  <c r="U55" i="2" l="1"/>
  <c r="U58" i="2"/>
  <c r="T61" i="2"/>
  <c r="T63" i="2" s="1"/>
  <c r="U61" i="2" l="1"/>
  <c r="U63" i="2" s="1"/>
</calcChain>
</file>

<file path=xl/sharedStrings.xml><?xml version="1.0" encoding="utf-8"?>
<sst xmlns="http://schemas.openxmlformats.org/spreadsheetml/2006/main" count="144" uniqueCount="116">
  <si>
    <t>Hard Costs</t>
  </si>
  <si>
    <t>Site Work</t>
  </si>
  <si>
    <t>Builder's General Requirements</t>
  </si>
  <si>
    <t>Builder's Overhead</t>
  </si>
  <si>
    <t>Builder's Profit</t>
  </si>
  <si>
    <t>Demolition</t>
  </si>
  <si>
    <t>Hard Cost Contingency</t>
  </si>
  <si>
    <t>Insurance</t>
  </si>
  <si>
    <t>Soft Costs</t>
  </si>
  <si>
    <t>Architecture</t>
  </si>
  <si>
    <t>Permit Fees</t>
  </si>
  <si>
    <t>Title &amp; Recording</t>
  </si>
  <si>
    <t>Legal</t>
  </si>
  <si>
    <t>Year</t>
  </si>
  <si>
    <t>Tenant Rent Payments</t>
  </si>
  <si>
    <t>Project-Based Voucher Revenue</t>
  </si>
  <si>
    <t>Vacancy</t>
  </si>
  <si>
    <t>Net Operating Income</t>
  </si>
  <si>
    <t>Operating Expenses</t>
  </si>
  <si>
    <t>Property Management Fee</t>
  </si>
  <si>
    <t>Accounting</t>
  </si>
  <si>
    <t>Maintenance</t>
  </si>
  <si>
    <t>Utilities</t>
  </si>
  <si>
    <t>Security</t>
  </si>
  <si>
    <t>Property Taxes / PILOT</t>
  </si>
  <si>
    <t>Supportive Services</t>
  </si>
  <si>
    <t>Total Operating Expenses</t>
  </si>
  <si>
    <r>
      <t xml:space="preserve">Other - </t>
    </r>
    <r>
      <rPr>
        <i/>
        <sz val="11"/>
        <color theme="1"/>
        <rFont val="Calibri"/>
        <family val="2"/>
        <scheme val="minor"/>
      </rPr>
      <t>Specify</t>
    </r>
  </si>
  <si>
    <t>Cash Flow Available for Distribution</t>
  </si>
  <si>
    <r>
      <rPr>
        <sz val="11"/>
        <color theme="1"/>
        <rFont val="Calibri"/>
        <family val="2"/>
        <scheme val="minor"/>
      </rPr>
      <t xml:space="preserve">Payment to Soft Lender A - </t>
    </r>
    <r>
      <rPr>
        <i/>
        <sz val="11"/>
        <color theme="1"/>
        <rFont val="Calibri"/>
        <family val="2"/>
        <scheme val="minor"/>
      </rPr>
      <t>Specify</t>
    </r>
  </si>
  <si>
    <r>
      <t xml:space="preserve">Payment to Soft Lender B - </t>
    </r>
    <r>
      <rPr>
        <i/>
        <sz val="11"/>
        <color theme="1"/>
        <rFont val="Calibri"/>
        <family val="2"/>
        <scheme val="minor"/>
      </rPr>
      <t>Specify</t>
    </r>
  </si>
  <si>
    <r>
      <t xml:space="preserve">Payment to Soft Lender C - </t>
    </r>
    <r>
      <rPr>
        <i/>
        <sz val="11"/>
        <color theme="1"/>
        <rFont val="Calibri"/>
        <family val="2"/>
        <scheme val="minor"/>
      </rPr>
      <t>Specify</t>
    </r>
  </si>
  <si>
    <r>
      <t xml:space="preserve">Other Distribution - </t>
    </r>
    <r>
      <rPr>
        <i/>
        <sz val="11"/>
        <color theme="1"/>
        <rFont val="Calibri"/>
        <family val="2"/>
        <scheme val="minor"/>
      </rPr>
      <t>Specify</t>
    </r>
  </si>
  <si>
    <r>
      <t xml:space="preserve">Fee - </t>
    </r>
    <r>
      <rPr>
        <i/>
        <sz val="11"/>
        <color theme="1"/>
        <rFont val="Calibri"/>
        <family val="2"/>
        <scheme val="minor"/>
      </rPr>
      <t>Specify</t>
    </r>
  </si>
  <si>
    <t>Fees</t>
  </si>
  <si>
    <t>Revenue</t>
  </si>
  <si>
    <t>HUD-Defined Cash Flow</t>
  </si>
  <si>
    <t>Cash Flow as Percentage of Operating Expenses</t>
  </si>
  <si>
    <t>Appraisal</t>
  </si>
  <si>
    <t>Environmental Testing &amp; Remediation</t>
  </si>
  <si>
    <t>Bond</t>
  </si>
  <si>
    <t>Engineering</t>
  </si>
  <si>
    <t>Finance &amp; Application Expenses - Lender</t>
  </si>
  <si>
    <t>Insurance - Construction Period</t>
  </si>
  <si>
    <t>Acquisition of Site(s)</t>
  </si>
  <si>
    <t>Interest - Construction &amp; Bridge Loan</t>
  </si>
  <si>
    <t>Marketing</t>
  </si>
  <si>
    <t>Market Study</t>
  </si>
  <si>
    <t>Impact &amp; Utility Fees</t>
  </si>
  <si>
    <t>Property Taxes &amp; PILOT - Construction Period</t>
  </si>
  <si>
    <t>Survey</t>
  </si>
  <si>
    <t>Total Development Costs</t>
  </si>
  <si>
    <t>Finance &amp; Application Expenses - CDLAC &amp; CTCAC</t>
  </si>
  <si>
    <t>Relocation</t>
  </si>
  <si>
    <t>Construction of Structures</t>
  </si>
  <si>
    <t>Total Hard Costs</t>
  </si>
  <si>
    <t>Less Contractor Fees</t>
  </si>
  <si>
    <t>General Requirements</t>
  </si>
  <si>
    <t>Overhead</t>
  </si>
  <si>
    <t>Profit</t>
  </si>
  <si>
    <t>CONTRACTOR FEE TEST</t>
  </si>
  <si>
    <t>Total Construction Hard Costs</t>
  </si>
  <si>
    <t>Less Hard Contingency</t>
  </si>
  <si>
    <t>TEST RESULT</t>
  </si>
  <si>
    <t>Basis for Fee Calculation</t>
  </si>
  <si>
    <t>Less Developer Fee</t>
  </si>
  <si>
    <t>Capitalized Reserves</t>
  </si>
  <si>
    <t>Less Capitalized Reserves</t>
  </si>
  <si>
    <t>DEVELOPER FEE TEST</t>
  </si>
  <si>
    <t>Fixed Annual Fee</t>
  </si>
  <si>
    <t>OR</t>
  </si>
  <si>
    <t>Other Operating Assumptions</t>
  </si>
  <si>
    <t>Assumptions for Residential Income</t>
  </si>
  <si>
    <t>Number of Units</t>
  </si>
  <si>
    <t>Number of Bedrooms</t>
  </si>
  <si>
    <t>Unrestricted / Market Rate Units</t>
  </si>
  <si>
    <t>Annual Tenant Rents</t>
  </si>
  <si>
    <t>Annual PBV Subsidy</t>
  </si>
  <si>
    <t>Total Tenant Rent Revenue</t>
  </si>
  <si>
    <t>Total PBV Revenue</t>
  </si>
  <si>
    <r>
      <t xml:space="preserve">Estimated Monthly Tenant Payment </t>
    </r>
    <r>
      <rPr>
        <b/>
        <u/>
        <sz val="11"/>
        <color rgb="FFFF0000"/>
        <rFont val="Calibri"/>
        <family val="2"/>
        <scheme val="minor"/>
      </rPr>
      <t>(Per Unit)</t>
    </r>
  </si>
  <si>
    <r>
      <t xml:space="preserve">Restricted / Affordable Units </t>
    </r>
    <r>
      <rPr>
        <b/>
        <u/>
        <sz val="11"/>
        <color theme="1"/>
        <rFont val="Calibri"/>
        <family val="2"/>
        <scheme val="minor"/>
      </rPr>
      <t>Without PBVs</t>
    </r>
  </si>
  <si>
    <r>
      <t xml:space="preserve">Restricted / Affordable Units </t>
    </r>
    <r>
      <rPr>
        <b/>
        <u/>
        <sz val="11"/>
        <color theme="1"/>
        <rFont val="Calibri"/>
        <family val="2"/>
        <scheme val="minor"/>
      </rPr>
      <t>With PBVs</t>
    </r>
  </si>
  <si>
    <t>Total Rental Revenue</t>
  </si>
  <si>
    <t>Unit Type</t>
  </si>
  <si>
    <t>Vacancy Rate (%)</t>
  </si>
  <si>
    <t>with Annual Increase (%)</t>
  </si>
  <si>
    <t>Annual Increase in Operating Expenses for First Five (5) Years (%)</t>
  </si>
  <si>
    <t>Soft Loan Payments</t>
  </si>
  <si>
    <t>Average DCR</t>
  </si>
  <si>
    <t>Debt Service</t>
  </si>
  <si>
    <t>Deferred Developer Fee Paid</t>
  </si>
  <si>
    <t>Outstanding Fee at End of Year</t>
  </si>
  <si>
    <t>Permanent Loan B (Principal + Interest)</t>
  </si>
  <si>
    <t>Permanent Loan A (Principal + Interest)</t>
  </si>
  <si>
    <t>Income</t>
  </si>
  <si>
    <t>Other Revenue</t>
  </si>
  <si>
    <t>Annual Increase in Residential Rental Revenue (%)</t>
  </si>
  <si>
    <t>Annual Increase in Other Revenue (%)</t>
  </si>
  <si>
    <t>Less Deferred Developer Fee Paid</t>
  </si>
  <si>
    <t>CASH FLOW TEST</t>
  </si>
  <si>
    <t>DEBT-COVERAGE RATIO TEST</t>
  </si>
  <si>
    <t>Development Assumptions</t>
  </si>
  <si>
    <t>Total Soft Costs</t>
  </si>
  <si>
    <t>Indicate portion to be deferred</t>
  </si>
  <si>
    <t>Developer Fee (total)</t>
  </si>
  <si>
    <r>
      <t xml:space="preserve">Estimated Monthly Subsidy from PBVs </t>
    </r>
    <r>
      <rPr>
        <b/>
        <u/>
        <sz val="11"/>
        <color rgb="FFFF0000"/>
        <rFont val="Calibri"/>
        <family val="2"/>
        <scheme val="minor"/>
      </rPr>
      <t>(Per Unit)</t>
    </r>
  </si>
  <si>
    <t>Operational &amp; Replacement Reserves</t>
  </si>
  <si>
    <t>Administration &amp; Office Expenses</t>
  </si>
  <si>
    <t>Salaries &amp; Benefits</t>
  </si>
  <si>
    <t>Less Deposit to Reserves</t>
  </si>
  <si>
    <t>Annual Increase in Deposit to Reserves (%)</t>
  </si>
  <si>
    <r>
      <t xml:space="preserve">Other Debt Service - </t>
    </r>
    <r>
      <rPr>
        <i/>
        <sz val="11"/>
        <color theme="1"/>
        <rFont val="Calibri"/>
        <family val="2"/>
        <scheme val="minor"/>
      </rPr>
      <t>Specify</t>
    </r>
  </si>
  <si>
    <t>Net Revenue</t>
  </si>
  <si>
    <t>Percent of Net Revenue</t>
  </si>
  <si>
    <t>Initial Deposit to Reserves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</si>
</sst>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4">
    <xf numFmtId="0" fontId="0" fillId="0" borderId="0" xfId="0"/>
    <xf numFmtId="0" fontId="9" fillId="0" borderId="0" xfId="0" applyFont="1"/>
    <xf numFmtId="0" fontId="9" fillId="0" borderId="0" xfId="0" applyFont="1" applyAlignment="1">
      <alignment horizontal="left"/>
    </xf>
    <xf numFmtId="44" fontId="9" fillId="0" borderId="0" xfId="1" applyFont="1" applyBorder="1"/>
    <xf numFmtId="0" fontId="8" fillId="0" borderId="0" xfId="0" applyFont="1"/>
    <xf numFmtId="0" fontId="9" fillId="0" borderId="0" xfId="0" applyFont="1" applyAlignment="1">
      <alignment horizontal="left" indent="2"/>
    </xf>
    <xf numFmtId="44" fontId="6" fillId="0" borderId="17" xfId="1" applyFont="1" applyBorder="1"/>
    <xf numFmtId="0" fontId="6" fillId="3" borderId="16" xfId="0" applyFont="1" applyFill="1" applyBorder="1"/>
    <xf numFmtId="0" fontId="6" fillId="3" borderId="17" xfId="0" applyFont="1" applyFill="1" applyBorder="1"/>
    <xf numFmtId="0" fontId="5" fillId="0" borderId="16" xfId="0" applyFont="1" applyBorder="1"/>
    <xf numFmtId="44" fontId="13" fillId="4" borderId="17" xfId="1" applyFont="1" applyFill="1" applyBorder="1"/>
    <xf numFmtId="44" fontId="6" fillId="3" borderId="17" xfId="1" applyFont="1" applyFill="1" applyBorder="1"/>
    <xf numFmtId="0" fontId="5" fillId="0" borderId="18" xfId="0" applyFont="1" applyBorder="1"/>
    <xf numFmtId="0" fontId="0" fillId="0" borderId="17" xfId="0" applyBorder="1"/>
    <xf numFmtId="0" fontId="0" fillId="0" borderId="16" xfId="0" applyBorder="1"/>
    <xf numFmtId="44" fontId="0" fillId="0" borderId="17" xfId="1" applyFont="1" applyBorder="1"/>
    <xf numFmtId="0" fontId="0" fillId="0" borderId="16" xfId="0" applyBorder="1" applyAlignment="1">
      <alignment horizontal="left" indent="2"/>
    </xf>
    <xf numFmtId="0" fontId="5" fillId="0" borderId="16" xfId="0" applyFont="1" applyBorder="1" applyAlignment="1">
      <alignment horizontal="left"/>
    </xf>
    <xf numFmtId="44" fontId="15" fillId="0" borderId="17" xfId="1" applyFont="1" applyFill="1" applyBorder="1"/>
    <xf numFmtId="44" fontId="0" fillId="0" borderId="19" xfId="1" applyFont="1" applyFill="1" applyBorder="1"/>
    <xf numFmtId="0" fontId="0" fillId="6" borderId="6" xfId="0" applyFill="1" applyBorder="1"/>
    <xf numFmtId="0" fontId="0" fillId="6" borderId="7" xfId="0" applyFill="1" applyBorder="1"/>
    <xf numFmtId="0" fontId="1" fillId="6" borderId="6" xfId="0" applyFont="1" applyFill="1" applyBorder="1" applyAlignment="1">
      <alignment horizontal="left" indent="2"/>
    </xf>
    <xf numFmtId="44" fontId="15" fillId="6" borderId="7" xfId="1" applyFont="1" applyFill="1" applyBorder="1"/>
    <xf numFmtId="0" fontId="6" fillId="0" borderId="16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6" fillId="0" borderId="16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horizontal="left" vertical="center" indent="2"/>
    </xf>
    <xf numFmtId="0" fontId="6" fillId="0" borderId="18" xfId="0" applyFont="1" applyBorder="1" applyAlignment="1">
      <alignment horizontal="left" vertical="center" indent="2"/>
    </xf>
    <xf numFmtId="0" fontId="7" fillId="4" borderId="16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vertical="center"/>
    </xf>
    <xf numFmtId="0" fontId="5" fillId="0" borderId="18" xfId="0" applyFont="1" applyBorder="1" applyAlignment="1">
      <alignment vertical="center"/>
    </xf>
    <xf numFmtId="9" fontId="6" fillId="0" borderId="19" xfId="2" applyFont="1" applyBorder="1"/>
    <xf numFmtId="9" fontId="6" fillId="0" borderId="17" xfId="2" applyFont="1" applyBorder="1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0" fillId="7" borderId="29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9" fontId="3" fillId="0" borderId="21" xfId="2" applyFont="1" applyBorder="1" applyAlignment="1" applyProtection="1">
      <alignment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0" fillId="5" borderId="7" xfId="0" applyFill="1" applyBorder="1" applyAlignment="1" applyProtection="1">
      <alignment horizontal="center" vertical="center"/>
      <protection locked="0"/>
    </xf>
    <xf numFmtId="9" fontId="3" fillId="0" borderId="17" xfId="2" applyFont="1" applyBorder="1" applyAlignment="1" applyProtection="1">
      <alignment vertical="center"/>
      <protection locked="0"/>
    </xf>
    <xf numFmtId="44" fontId="3" fillId="0" borderId="17" xfId="1" applyFont="1" applyBorder="1" applyAlignment="1" applyProtection="1">
      <alignment vertical="center"/>
      <protection locked="0"/>
    </xf>
    <xf numFmtId="0" fontId="0" fillId="7" borderId="30" xfId="0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 applyProtection="1">
      <alignment horizontal="center" vertical="center"/>
      <protection locked="0"/>
    </xf>
    <xf numFmtId="44" fontId="3" fillId="6" borderId="23" xfId="1" applyFont="1" applyFill="1" applyBorder="1" applyAlignment="1" applyProtection="1">
      <alignment vertical="center"/>
      <protection locked="0"/>
    </xf>
    <xf numFmtId="44" fontId="3" fillId="0" borderId="24" xfId="1" applyFont="1" applyBorder="1" applyAlignment="1" applyProtection="1">
      <alignment vertical="center"/>
      <protection locked="0"/>
    </xf>
    <xf numFmtId="44" fontId="3" fillId="6" borderId="17" xfId="1" applyFont="1" applyFill="1" applyBorder="1" applyAlignment="1" applyProtection="1">
      <alignment vertical="center"/>
      <protection locked="0"/>
    </xf>
    <xf numFmtId="9" fontId="3" fillId="0" borderId="19" xfId="2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left" indent="1"/>
      <protection locked="0"/>
    </xf>
    <xf numFmtId="44" fontId="0" fillId="0" borderId="0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indent="1"/>
      <protection locked="0"/>
    </xf>
    <xf numFmtId="44" fontId="0" fillId="0" borderId="0" xfId="1" applyFont="1" applyBorder="1" applyAlignment="1" applyProtection="1">
      <alignment horizontal="center" vertical="center"/>
      <protection locked="0"/>
    </xf>
    <xf numFmtId="44" fontId="0" fillId="0" borderId="0" xfId="1" applyFont="1" applyProtection="1"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44" fontId="0" fillId="0" borderId="0" xfId="0" applyNumberFormat="1" applyProtection="1"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44" fontId="0" fillId="0" borderId="29" xfId="1" applyFont="1" applyBorder="1" applyAlignment="1" applyProtection="1">
      <alignment horizontal="center" vertical="center"/>
    </xf>
    <xf numFmtId="44" fontId="0" fillId="0" borderId="1" xfId="1" applyFont="1" applyBorder="1" applyAlignment="1" applyProtection="1">
      <alignment horizontal="center" vertical="center"/>
    </xf>
    <xf numFmtId="44" fontId="0" fillId="0" borderId="30" xfId="1" applyFont="1" applyBorder="1" applyAlignment="1" applyProtection="1">
      <alignment horizontal="center" vertical="center"/>
    </xf>
    <xf numFmtId="44" fontId="0" fillId="0" borderId="21" xfId="1" applyFont="1" applyBorder="1" applyAlignment="1" applyProtection="1">
      <alignment horizontal="center" vertical="center"/>
    </xf>
    <xf numFmtId="44" fontId="0" fillId="0" borderId="17" xfId="1" applyFont="1" applyBorder="1" applyAlignment="1" applyProtection="1">
      <alignment horizontal="center" vertical="center"/>
    </xf>
    <xf numFmtId="44" fontId="0" fillId="0" borderId="19" xfId="1" applyFont="1" applyBorder="1" applyAlignment="1" applyProtection="1">
      <alignment horizontal="center" vertical="center"/>
    </xf>
    <xf numFmtId="44" fontId="0" fillId="0" borderId="21" xfId="0" applyNumberFormat="1" applyBorder="1" applyAlignment="1">
      <alignment horizontal="center" vertical="center"/>
    </xf>
    <xf numFmtId="44" fontId="0" fillId="0" borderId="17" xfId="0" applyNumberFormat="1" applyBorder="1" applyAlignment="1">
      <alignment horizontal="center" vertical="center"/>
    </xf>
    <xf numFmtId="44" fontId="0" fillId="0" borderId="19" xfId="0" applyNumberForma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4" fillId="0" borderId="6" xfId="0" applyFont="1" applyBorder="1" applyAlignment="1">
      <alignment horizontal="left" vertical="center" indent="2"/>
    </xf>
    <xf numFmtId="0" fontId="14" fillId="0" borderId="6" xfId="0" applyFont="1" applyBorder="1" applyAlignment="1">
      <alignment horizontal="left" vertical="center" indent="3"/>
    </xf>
    <xf numFmtId="0" fontId="11" fillId="0" borderId="6" xfId="0" applyFont="1" applyBorder="1" applyAlignment="1">
      <alignment horizontal="left" vertical="center" indent="4"/>
    </xf>
    <xf numFmtId="0" fontId="14" fillId="0" borderId="10" xfId="0" applyFont="1" applyBorder="1" applyAlignment="1">
      <alignment horizontal="left" vertical="center" indent="2"/>
    </xf>
    <xf numFmtId="44" fontId="0" fillId="7" borderId="1" xfId="1" applyFont="1" applyFill="1" applyBorder="1" applyProtection="1">
      <protection locked="0"/>
    </xf>
    <xf numFmtId="0" fontId="0" fillId="7" borderId="1" xfId="0" applyFill="1" applyBorder="1" applyProtection="1">
      <protection locked="0"/>
    </xf>
    <xf numFmtId="0" fontId="0" fillId="7" borderId="2" xfId="0" applyFill="1" applyBorder="1" applyProtection="1">
      <protection locked="0"/>
    </xf>
    <xf numFmtId="44" fontId="0" fillId="7" borderId="2" xfId="1" applyFont="1" applyFill="1" applyBorder="1" applyProtection="1">
      <protection locked="0"/>
    </xf>
    <xf numFmtId="44" fontId="0" fillId="7" borderId="13" xfId="1" applyFont="1" applyFill="1" applyBorder="1" applyProtection="1">
      <protection locked="0"/>
    </xf>
    <xf numFmtId="44" fontId="0" fillId="0" borderId="1" xfId="1" applyFont="1" applyFill="1" applyBorder="1" applyProtection="1"/>
    <xf numFmtId="44" fontId="0" fillId="0" borderId="13" xfId="1" applyFont="1" applyBorder="1" applyAlignment="1" applyProtection="1">
      <alignment horizontal="left"/>
    </xf>
    <xf numFmtId="44" fontId="0" fillId="0" borderId="13" xfId="1" applyFont="1" applyBorder="1" applyProtection="1"/>
    <xf numFmtId="9" fontId="0" fillId="0" borderId="1" xfId="2" applyFont="1" applyBorder="1" applyAlignment="1" applyProtection="1">
      <alignment horizontal="center" vertical="center"/>
    </xf>
    <xf numFmtId="44" fontId="0" fillId="7" borderId="17" xfId="1" applyFont="1" applyFill="1" applyBorder="1" applyProtection="1">
      <protection locked="0"/>
    </xf>
    <xf numFmtId="0" fontId="0" fillId="7" borderId="16" xfId="0" applyFill="1" applyBorder="1" applyProtection="1">
      <protection locked="0"/>
    </xf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5" fillId="0" borderId="1" xfId="0" applyFont="1" applyBorder="1" applyProtection="1"/>
    <xf numFmtId="0" fontId="0" fillId="0" borderId="1" xfId="0" applyBorder="1" applyAlignment="1" applyProtection="1">
      <alignment horizontal="center" vertical="center"/>
    </xf>
    <xf numFmtId="0" fontId="0" fillId="0" borderId="0" xfId="0" applyProtection="1"/>
    <xf numFmtId="0" fontId="1" fillId="6" borderId="0" xfId="0" applyFont="1" applyFill="1" applyProtection="1"/>
    <xf numFmtId="0" fontId="0" fillId="6" borderId="0" xfId="0" applyFill="1" applyProtection="1"/>
    <xf numFmtId="0" fontId="0" fillId="0" borderId="1" xfId="0" applyBorder="1" applyProtection="1"/>
    <xf numFmtId="44" fontId="0" fillId="0" borderId="1" xfId="0" applyNumberFormat="1" applyBorder="1" applyProtection="1"/>
    <xf numFmtId="0" fontId="1" fillId="0" borderId="1" xfId="0" applyFont="1" applyBorder="1" applyProtection="1"/>
    <xf numFmtId="44" fontId="0" fillId="0" borderId="2" xfId="0" applyNumberFormat="1" applyBorder="1" applyProtection="1"/>
    <xf numFmtId="0" fontId="0" fillId="0" borderId="13" xfId="0" applyBorder="1" applyProtection="1"/>
    <xf numFmtId="0" fontId="5" fillId="2" borderId="1" xfId="0" applyFont="1" applyFill="1" applyBorder="1" applyProtection="1"/>
    <xf numFmtId="2" fontId="0" fillId="0" borderId="1" xfId="0" applyNumberFormat="1" applyBorder="1" applyProtection="1"/>
    <xf numFmtId="2" fontId="0" fillId="0" borderId="1" xfId="0" applyNumberForma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left" indent="2"/>
    </xf>
    <xf numFmtId="44" fontId="0" fillId="0" borderId="13" xfId="0" applyNumberFormat="1" applyBorder="1" applyProtection="1"/>
    <xf numFmtId="0" fontId="4" fillId="0" borderId="1" xfId="0" applyFont="1" applyBorder="1" applyAlignment="1" applyProtection="1">
      <alignment horizontal="left" indent="1"/>
    </xf>
    <xf numFmtId="0" fontId="1" fillId="0" borderId="0" xfId="0" applyFont="1" applyProtection="1"/>
    <xf numFmtId="0" fontId="1" fillId="6" borderId="0" xfId="0" applyFont="1" applyFill="1" applyProtection="1">
      <protection locked="0"/>
    </xf>
    <xf numFmtId="0" fontId="0" fillId="6" borderId="0" xfId="0" applyFill="1" applyProtection="1">
      <protection locked="0"/>
    </xf>
  </cellXfs>
  <cellStyles count="3">
    <cellStyle name="Currency" xfId="1" builtinId="4"/>
    <cellStyle name="Normal" xfId="0" builtinId="0"/>
    <cellStyle name="Percent" xfId="2" builtinId="5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E60E6-472C-4CFD-8983-8C670E2CEB52}">
  <dimension ref="A1:B53"/>
  <sheetViews>
    <sheetView zoomScale="115" zoomScaleNormal="115" workbookViewId="0">
      <selection activeCell="F51" sqref="F51"/>
    </sheetView>
  </sheetViews>
  <sheetFormatPr defaultRowHeight="15" x14ac:dyDescent="0.25"/>
  <cols>
    <col min="1" max="1" width="44.140625" customWidth="1"/>
    <col min="2" max="2" width="18.28515625" customWidth="1"/>
  </cols>
  <sheetData>
    <row r="1" spans="1:2" ht="15.75" thickBot="1" x14ac:dyDescent="0.3"/>
    <row r="2" spans="1:2" ht="16.5" thickBot="1" x14ac:dyDescent="0.3">
      <c r="A2" s="101" t="s">
        <v>102</v>
      </c>
      <c r="B2" s="102"/>
    </row>
    <row r="3" spans="1:2" x14ac:dyDescent="0.25">
      <c r="A3" s="20"/>
      <c r="B3" s="21"/>
    </row>
    <row r="4" spans="1:2" ht="15.75" x14ac:dyDescent="0.25">
      <c r="A4" s="9" t="s">
        <v>0</v>
      </c>
      <c r="B4" s="13"/>
    </row>
    <row r="5" spans="1:2" x14ac:dyDescent="0.25">
      <c r="A5" s="14" t="s">
        <v>5</v>
      </c>
      <c r="B5" s="99">
        <v>0</v>
      </c>
    </row>
    <row r="6" spans="1:2" x14ac:dyDescent="0.25">
      <c r="A6" s="14" t="s">
        <v>53</v>
      </c>
      <c r="B6" s="99">
        <v>0</v>
      </c>
    </row>
    <row r="7" spans="1:2" x14ac:dyDescent="0.25">
      <c r="A7" s="14" t="s">
        <v>1</v>
      </c>
      <c r="B7" s="99">
        <v>0</v>
      </c>
    </row>
    <row r="8" spans="1:2" x14ac:dyDescent="0.25">
      <c r="A8" s="14" t="s">
        <v>54</v>
      </c>
      <c r="B8" s="99">
        <v>0</v>
      </c>
    </row>
    <row r="9" spans="1:2" x14ac:dyDescent="0.25">
      <c r="A9" s="14" t="s">
        <v>2</v>
      </c>
      <c r="B9" s="99">
        <v>0</v>
      </c>
    </row>
    <row r="10" spans="1:2" x14ac:dyDescent="0.25">
      <c r="A10" s="14" t="s">
        <v>3</v>
      </c>
      <c r="B10" s="99">
        <v>0</v>
      </c>
    </row>
    <row r="11" spans="1:2" x14ac:dyDescent="0.25">
      <c r="A11" s="14" t="s">
        <v>4</v>
      </c>
      <c r="B11" s="99">
        <v>0</v>
      </c>
    </row>
    <row r="12" spans="1:2" x14ac:dyDescent="0.25">
      <c r="A12" s="14" t="s">
        <v>7</v>
      </c>
      <c r="B12" s="99">
        <v>0</v>
      </c>
    </row>
    <row r="13" spans="1:2" x14ac:dyDescent="0.25">
      <c r="A13" s="14" t="s">
        <v>40</v>
      </c>
      <c r="B13" s="99">
        <v>0</v>
      </c>
    </row>
    <row r="14" spans="1:2" x14ac:dyDescent="0.25">
      <c r="A14" s="14" t="s">
        <v>6</v>
      </c>
      <c r="B14" s="99">
        <v>0</v>
      </c>
    </row>
    <row r="15" spans="1:2" x14ac:dyDescent="0.25">
      <c r="A15" s="100" t="s">
        <v>27</v>
      </c>
      <c r="B15" s="99">
        <v>0</v>
      </c>
    </row>
    <row r="16" spans="1:2" x14ac:dyDescent="0.25">
      <c r="A16" s="100" t="s">
        <v>27</v>
      </c>
      <c r="B16" s="99">
        <v>0</v>
      </c>
    </row>
    <row r="17" spans="1:2" x14ac:dyDescent="0.25">
      <c r="A17" s="100" t="s">
        <v>27</v>
      </c>
      <c r="B17" s="99">
        <v>0</v>
      </c>
    </row>
    <row r="18" spans="1:2" x14ac:dyDescent="0.25">
      <c r="A18" s="100" t="s">
        <v>27</v>
      </c>
      <c r="B18" s="99">
        <v>0</v>
      </c>
    </row>
    <row r="19" spans="1:2" x14ac:dyDescent="0.25">
      <c r="A19" s="100" t="s">
        <v>27</v>
      </c>
      <c r="B19" s="99">
        <v>0</v>
      </c>
    </row>
    <row r="20" spans="1:2" x14ac:dyDescent="0.25">
      <c r="A20" s="20"/>
      <c r="B20" s="21"/>
    </row>
    <row r="21" spans="1:2" ht="15.75" x14ac:dyDescent="0.25">
      <c r="A21" s="9" t="s">
        <v>55</v>
      </c>
      <c r="B21" s="15">
        <f>SUM(B5:B19)</f>
        <v>0</v>
      </c>
    </row>
    <row r="22" spans="1:2" x14ac:dyDescent="0.25">
      <c r="A22" s="20"/>
      <c r="B22" s="21"/>
    </row>
    <row r="23" spans="1:2" ht="15.75" x14ac:dyDescent="0.25">
      <c r="A23" s="9" t="s">
        <v>8</v>
      </c>
      <c r="B23" s="13"/>
    </row>
    <row r="24" spans="1:2" x14ac:dyDescent="0.25">
      <c r="A24" s="14" t="s">
        <v>44</v>
      </c>
      <c r="B24" s="99">
        <v>0</v>
      </c>
    </row>
    <row r="25" spans="1:2" x14ac:dyDescent="0.25">
      <c r="A25" s="14" t="s">
        <v>20</v>
      </c>
      <c r="B25" s="99">
        <v>0</v>
      </c>
    </row>
    <row r="26" spans="1:2" x14ac:dyDescent="0.25">
      <c r="A26" s="14" t="s">
        <v>9</v>
      </c>
      <c r="B26" s="99">
        <v>0</v>
      </c>
    </row>
    <row r="27" spans="1:2" x14ac:dyDescent="0.25">
      <c r="A27" s="14" t="s">
        <v>38</v>
      </c>
      <c r="B27" s="99">
        <v>0</v>
      </c>
    </row>
    <row r="28" spans="1:2" x14ac:dyDescent="0.25">
      <c r="A28" s="14" t="s">
        <v>66</v>
      </c>
      <c r="B28" s="99">
        <v>0</v>
      </c>
    </row>
    <row r="29" spans="1:2" x14ac:dyDescent="0.25">
      <c r="A29" s="14" t="s">
        <v>41</v>
      </c>
      <c r="B29" s="99">
        <v>0</v>
      </c>
    </row>
    <row r="30" spans="1:2" x14ac:dyDescent="0.25">
      <c r="A30" s="14" t="s">
        <v>39</v>
      </c>
      <c r="B30" s="99">
        <v>0</v>
      </c>
    </row>
    <row r="31" spans="1:2" x14ac:dyDescent="0.25">
      <c r="A31" s="14" t="s">
        <v>42</v>
      </c>
      <c r="B31" s="99">
        <v>0</v>
      </c>
    </row>
    <row r="32" spans="1:2" x14ac:dyDescent="0.25">
      <c r="A32" s="14" t="s">
        <v>52</v>
      </c>
      <c r="B32" s="99">
        <v>0</v>
      </c>
    </row>
    <row r="33" spans="1:2" x14ac:dyDescent="0.25">
      <c r="A33" s="14" t="s">
        <v>48</v>
      </c>
      <c r="B33" s="99">
        <v>0</v>
      </c>
    </row>
    <row r="34" spans="1:2" x14ac:dyDescent="0.25">
      <c r="A34" s="14" t="s">
        <v>43</v>
      </c>
      <c r="B34" s="99">
        <v>0</v>
      </c>
    </row>
    <row r="35" spans="1:2" x14ac:dyDescent="0.25">
      <c r="A35" s="14" t="s">
        <v>45</v>
      </c>
      <c r="B35" s="99">
        <v>0</v>
      </c>
    </row>
    <row r="36" spans="1:2" x14ac:dyDescent="0.25">
      <c r="A36" s="14" t="s">
        <v>12</v>
      </c>
      <c r="B36" s="99">
        <v>0</v>
      </c>
    </row>
    <row r="37" spans="1:2" x14ac:dyDescent="0.25">
      <c r="A37" s="14" t="s">
        <v>46</v>
      </c>
      <c r="B37" s="99">
        <v>0</v>
      </c>
    </row>
    <row r="38" spans="1:2" x14ac:dyDescent="0.25">
      <c r="A38" s="14" t="s">
        <v>47</v>
      </c>
      <c r="B38" s="99">
        <v>0</v>
      </c>
    </row>
    <row r="39" spans="1:2" x14ac:dyDescent="0.25">
      <c r="A39" s="14" t="s">
        <v>10</v>
      </c>
      <c r="B39" s="99">
        <v>0</v>
      </c>
    </row>
    <row r="40" spans="1:2" x14ac:dyDescent="0.25">
      <c r="A40" s="14" t="s">
        <v>49</v>
      </c>
      <c r="B40" s="99">
        <v>0</v>
      </c>
    </row>
    <row r="41" spans="1:2" x14ac:dyDescent="0.25">
      <c r="A41" s="14" t="s">
        <v>50</v>
      </c>
      <c r="B41" s="99">
        <v>0</v>
      </c>
    </row>
    <row r="42" spans="1:2" x14ac:dyDescent="0.25">
      <c r="A42" s="14" t="s">
        <v>11</v>
      </c>
      <c r="B42" s="99">
        <v>0</v>
      </c>
    </row>
    <row r="43" spans="1:2" x14ac:dyDescent="0.25">
      <c r="A43" s="100" t="s">
        <v>27</v>
      </c>
      <c r="B43" s="99">
        <v>0</v>
      </c>
    </row>
    <row r="44" spans="1:2" x14ac:dyDescent="0.25">
      <c r="A44" s="100" t="s">
        <v>27</v>
      </c>
      <c r="B44" s="99">
        <v>0</v>
      </c>
    </row>
    <row r="45" spans="1:2" x14ac:dyDescent="0.25">
      <c r="A45" s="100" t="s">
        <v>27</v>
      </c>
      <c r="B45" s="99">
        <v>0</v>
      </c>
    </row>
    <row r="46" spans="1:2" x14ac:dyDescent="0.25">
      <c r="A46" s="100" t="s">
        <v>27</v>
      </c>
      <c r="B46" s="99">
        <v>0</v>
      </c>
    </row>
    <row r="47" spans="1:2" x14ac:dyDescent="0.25">
      <c r="A47" s="100" t="s">
        <v>27</v>
      </c>
      <c r="B47" s="99">
        <v>0</v>
      </c>
    </row>
    <row r="48" spans="1:2" x14ac:dyDescent="0.25">
      <c r="A48" s="14" t="s">
        <v>105</v>
      </c>
      <c r="B48" s="99">
        <v>0</v>
      </c>
    </row>
    <row r="49" spans="1:2" x14ac:dyDescent="0.25">
      <c r="A49" s="16" t="s">
        <v>104</v>
      </c>
      <c r="B49" s="99">
        <v>0</v>
      </c>
    </row>
    <row r="50" spans="1:2" x14ac:dyDescent="0.25">
      <c r="A50" s="22"/>
      <c r="B50" s="23"/>
    </row>
    <row r="51" spans="1:2" ht="15.75" x14ac:dyDescent="0.25">
      <c r="A51" s="17" t="s">
        <v>103</v>
      </c>
      <c r="B51" s="18">
        <f>SUM(B24:B48)</f>
        <v>0</v>
      </c>
    </row>
    <row r="52" spans="1:2" x14ac:dyDescent="0.25">
      <c r="A52" s="20"/>
      <c r="B52" s="21"/>
    </row>
    <row r="53" spans="1:2" ht="16.5" thickBot="1" x14ac:dyDescent="0.3">
      <c r="A53" s="12" t="s">
        <v>51</v>
      </c>
      <c r="B53" s="19">
        <f>SUM(B21,B51)</f>
        <v>0</v>
      </c>
    </row>
  </sheetData>
  <sheetProtection algorithmName="SHA-512" hashValue="ZEKjG08kyYjNGM+NYV2A3tfCoMyKvcRu4LhzdSuSUDYhA6Jduxi7qu47qouic2RkUdWHOLOgb6tWk2y4+cNCtg==" saltValue="XBYemYi5oQ40Bh5bLMYIjw==" spinCount="100000" sheet="1" objects="1" scenarios="1"/>
  <mergeCells count="1">
    <mergeCell ref="A2:B2"/>
  </mergeCells>
  <pageMargins left="0.7" right="0.7" top="0.75" bottom="0.75" header="0.3" footer="0.3"/>
  <ignoredErrors>
    <ignoredError sqref="B5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E2392-2396-4835-A601-2FAB9C6AD7BB}">
  <dimension ref="B1:L25"/>
  <sheetViews>
    <sheetView workbookViewId="0">
      <selection activeCell="K9" sqref="K9"/>
    </sheetView>
  </sheetViews>
  <sheetFormatPr defaultRowHeight="15" x14ac:dyDescent="0.25"/>
  <cols>
    <col min="1" max="1" width="9.140625" style="37"/>
    <col min="2" max="2" width="24.5703125" style="37" customWidth="1"/>
    <col min="3" max="9" width="18.7109375" style="37" customWidth="1"/>
    <col min="10" max="10" width="59.42578125" style="37" customWidth="1"/>
    <col min="11" max="11" width="12" style="37" customWidth="1"/>
    <col min="12" max="16384" width="9.140625" style="37"/>
  </cols>
  <sheetData>
    <row r="1" spans="2:12" ht="15.75" thickBot="1" x14ac:dyDescent="0.3"/>
    <row r="2" spans="2:12" ht="31.5" customHeight="1" x14ac:dyDescent="0.3">
      <c r="B2" s="103" t="s">
        <v>72</v>
      </c>
      <c r="C2" s="104"/>
      <c r="D2" s="104"/>
      <c r="E2" s="104"/>
      <c r="F2" s="104"/>
      <c r="G2" s="104"/>
      <c r="H2" s="105"/>
      <c r="I2" s="38"/>
      <c r="J2" s="103" t="s">
        <v>71</v>
      </c>
      <c r="K2" s="105"/>
      <c r="L2" s="39"/>
    </row>
    <row r="3" spans="2:12" ht="59.25" customHeight="1" thickBot="1" x14ac:dyDescent="0.35">
      <c r="B3" s="77" t="s">
        <v>84</v>
      </c>
      <c r="C3" s="78" t="s">
        <v>74</v>
      </c>
      <c r="D3" s="79" t="s">
        <v>73</v>
      </c>
      <c r="E3" s="79" t="s">
        <v>80</v>
      </c>
      <c r="F3" s="79" t="s">
        <v>106</v>
      </c>
      <c r="G3" s="79" t="s">
        <v>76</v>
      </c>
      <c r="H3" s="80" t="s">
        <v>77</v>
      </c>
      <c r="I3" s="40"/>
      <c r="J3" s="106"/>
      <c r="K3" s="107"/>
      <c r="L3" s="41"/>
    </row>
    <row r="4" spans="2:12" ht="18.75" customHeight="1" x14ac:dyDescent="0.3">
      <c r="B4" s="108" t="s">
        <v>75</v>
      </c>
      <c r="C4" s="42"/>
      <c r="D4" s="42"/>
      <c r="E4" s="42"/>
      <c r="F4" s="43"/>
      <c r="G4" s="68">
        <f>E4*12*D4</f>
        <v>0</v>
      </c>
      <c r="H4" s="44"/>
      <c r="I4" s="45"/>
      <c r="J4" s="81" t="s">
        <v>97</v>
      </c>
      <c r="K4" s="46">
        <v>0</v>
      </c>
      <c r="L4" s="41"/>
    </row>
    <row r="5" spans="2:12" ht="18.75" x14ac:dyDescent="0.3">
      <c r="B5" s="109"/>
      <c r="C5" s="47"/>
      <c r="D5" s="47"/>
      <c r="E5" s="47"/>
      <c r="F5" s="48"/>
      <c r="G5" s="69">
        <f t="shared" ref="G5:G21" si="0">E5*12*D5</f>
        <v>0</v>
      </c>
      <c r="H5" s="49"/>
      <c r="I5" s="45"/>
      <c r="J5" s="82" t="s">
        <v>98</v>
      </c>
      <c r="K5" s="50">
        <v>0</v>
      </c>
      <c r="L5" s="41"/>
    </row>
    <row r="6" spans="2:12" ht="18.75" x14ac:dyDescent="0.3">
      <c r="B6" s="109"/>
      <c r="C6" s="47"/>
      <c r="D6" s="47"/>
      <c r="E6" s="47"/>
      <c r="F6" s="48"/>
      <c r="G6" s="69">
        <f t="shared" si="0"/>
        <v>0</v>
      </c>
      <c r="H6" s="49"/>
      <c r="I6" s="45"/>
      <c r="J6" s="82" t="s">
        <v>85</v>
      </c>
      <c r="K6" s="50">
        <v>0</v>
      </c>
      <c r="L6" s="41"/>
    </row>
    <row r="7" spans="2:12" ht="18.75" x14ac:dyDescent="0.3">
      <c r="B7" s="109"/>
      <c r="C7" s="47"/>
      <c r="D7" s="47"/>
      <c r="E7" s="47"/>
      <c r="F7" s="48"/>
      <c r="G7" s="69">
        <f t="shared" si="0"/>
        <v>0</v>
      </c>
      <c r="H7" s="49"/>
      <c r="I7" s="45"/>
      <c r="J7" s="82" t="s">
        <v>87</v>
      </c>
      <c r="K7" s="50">
        <v>0</v>
      </c>
      <c r="L7" s="41"/>
    </row>
    <row r="8" spans="2:12" ht="18.75" x14ac:dyDescent="0.3">
      <c r="B8" s="109"/>
      <c r="C8" s="47"/>
      <c r="D8" s="47"/>
      <c r="E8" s="47"/>
      <c r="F8" s="48"/>
      <c r="G8" s="69">
        <f t="shared" si="0"/>
        <v>0</v>
      </c>
      <c r="H8" s="49"/>
      <c r="I8" s="45"/>
      <c r="J8" s="83" t="s">
        <v>115</v>
      </c>
      <c r="K8" s="51">
        <v>0</v>
      </c>
      <c r="L8" s="41"/>
    </row>
    <row r="9" spans="2:12" ht="19.5" thickBot="1" x14ac:dyDescent="0.35">
      <c r="B9" s="110"/>
      <c r="C9" s="52"/>
      <c r="D9" s="52"/>
      <c r="E9" s="52"/>
      <c r="F9" s="53"/>
      <c r="G9" s="70">
        <f t="shared" si="0"/>
        <v>0</v>
      </c>
      <c r="H9" s="54"/>
      <c r="I9" s="45"/>
      <c r="J9" s="84" t="s">
        <v>111</v>
      </c>
      <c r="K9" s="50">
        <v>0</v>
      </c>
      <c r="L9" s="41"/>
    </row>
    <row r="10" spans="2:12" ht="18.75" x14ac:dyDescent="0.3">
      <c r="B10" s="108" t="s">
        <v>81</v>
      </c>
      <c r="C10" s="42"/>
      <c r="D10" s="42"/>
      <c r="E10" s="42"/>
      <c r="F10" s="43"/>
      <c r="G10" s="68">
        <f t="shared" si="0"/>
        <v>0</v>
      </c>
      <c r="H10" s="44"/>
      <c r="I10" s="45"/>
      <c r="J10" s="85" t="s">
        <v>19</v>
      </c>
      <c r="K10" s="55"/>
      <c r="L10" s="41"/>
    </row>
    <row r="11" spans="2:12" ht="18.75" x14ac:dyDescent="0.3">
      <c r="B11" s="109"/>
      <c r="C11" s="47"/>
      <c r="D11" s="47"/>
      <c r="E11" s="47"/>
      <c r="F11" s="48"/>
      <c r="G11" s="69">
        <f t="shared" si="0"/>
        <v>0</v>
      </c>
      <c r="H11" s="49"/>
      <c r="I11" s="45"/>
      <c r="J11" s="86" t="s">
        <v>69</v>
      </c>
      <c r="K11" s="56">
        <v>0</v>
      </c>
      <c r="L11" s="41"/>
    </row>
    <row r="12" spans="2:12" ht="18.75" x14ac:dyDescent="0.3">
      <c r="B12" s="109"/>
      <c r="C12" s="47"/>
      <c r="D12" s="47"/>
      <c r="E12" s="47"/>
      <c r="F12" s="48"/>
      <c r="G12" s="69">
        <f t="shared" si="0"/>
        <v>0</v>
      </c>
      <c r="H12" s="49"/>
      <c r="I12" s="45"/>
      <c r="J12" s="87" t="s">
        <v>86</v>
      </c>
      <c r="K12" s="50">
        <v>0</v>
      </c>
      <c r="L12" s="41"/>
    </row>
    <row r="13" spans="2:12" ht="18.75" x14ac:dyDescent="0.3">
      <c r="B13" s="109"/>
      <c r="C13" s="47"/>
      <c r="D13" s="47"/>
      <c r="E13" s="47"/>
      <c r="F13" s="48"/>
      <c r="G13" s="69">
        <f t="shared" si="0"/>
        <v>0</v>
      </c>
      <c r="H13" s="49"/>
      <c r="I13" s="45"/>
      <c r="J13" s="88" t="s">
        <v>70</v>
      </c>
      <c r="K13" s="57"/>
      <c r="L13" s="41"/>
    </row>
    <row r="14" spans="2:12" ht="19.5" thickBot="1" x14ac:dyDescent="0.35">
      <c r="B14" s="109"/>
      <c r="C14" s="47"/>
      <c r="D14" s="47"/>
      <c r="E14" s="47"/>
      <c r="F14" s="48"/>
      <c r="G14" s="69">
        <f t="shared" si="0"/>
        <v>0</v>
      </c>
      <c r="H14" s="49"/>
      <c r="I14" s="45"/>
      <c r="J14" s="89" t="s">
        <v>114</v>
      </c>
      <c r="K14" s="58">
        <v>0</v>
      </c>
      <c r="L14" s="41"/>
    </row>
    <row r="15" spans="2:12" ht="18.75" customHeight="1" thickBot="1" x14ac:dyDescent="0.35">
      <c r="B15" s="110"/>
      <c r="C15" s="52"/>
      <c r="D15" s="52"/>
      <c r="E15" s="52"/>
      <c r="F15" s="53"/>
      <c r="G15" s="70">
        <f t="shared" si="0"/>
        <v>0</v>
      </c>
      <c r="H15" s="54"/>
      <c r="I15" s="45"/>
      <c r="J15" s="59"/>
      <c r="K15" s="41"/>
      <c r="L15" s="41"/>
    </row>
    <row r="16" spans="2:12" ht="18.75" customHeight="1" x14ac:dyDescent="0.3">
      <c r="B16" s="108" t="s">
        <v>82</v>
      </c>
      <c r="C16" s="42"/>
      <c r="D16" s="42"/>
      <c r="E16" s="42"/>
      <c r="F16" s="42"/>
      <c r="G16" s="68">
        <f>E16*12*D16</f>
        <v>0</v>
      </c>
      <c r="H16" s="71">
        <f>F16*12*D16</f>
        <v>0</v>
      </c>
      <c r="I16" s="60"/>
      <c r="J16" s="61"/>
      <c r="K16" s="41"/>
      <c r="L16" s="41"/>
    </row>
    <row r="17" spans="2:10" ht="18.75" customHeight="1" x14ac:dyDescent="0.25">
      <c r="B17" s="109"/>
      <c r="C17" s="47"/>
      <c r="D17" s="47"/>
      <c r="E17" s="47"/>
      <c r="F17" s="47"/>
      <c r="G17" s="69">
        <f t="shared" si="0"/>
        <v>0</v>
      </c>
      <c r="H17" s="72">
        <f t="shared" ref="H17:H21" si="1">F17*12*D17</f>
        <v>0</v>
      </c>
      <c r="I17" s="62"/>
      <c r="J17" s="59"/>
    </row>
    <row r="18" spans="2:10" ht="18.75" customHeight="1" x14ac:dyDescent="0.25">
      <c r="B18" s="109"/>
      <c r="C18" s="47"/>
      <c r="D18" s="47"/>
      <c r="E18" s="47"/>
      <c r="F18" s="47"/>
      <c r="G18" s="69">
        <f t="shared" si="0"/>
        <v>0</v>
      </c>
      <c r="H18" s="72">
        <f t="shared" si="1"/>
        <v>0</v>
      </c>
      <c r="I18" s="62"/>
    </row>
    <row r="19" spans="2:10" ht="18.75" customHeight="1" x14ac:dyDescent="0.25">
      <c r="B19" s="109"/>
      <c r="C19" s="47"/>
      <c r="D19" s="47"/>
      <c r="E19" s="47"/>
      <c r="F19" s="47"/>
      <c r="G19" s="69">
        <f t="shared" si="0"/>
        <v>0</v>
      </c>
      <c r="H19" s="72">
        <f t="shared" si="1"/>
        <v>0</v>
      </c>
      <c r="I19" s="62"/>
    </row>
    <row r="20" spans="2:10" ht="18.75" customHeight="1" x14ac:dyDescent="0.25">
      <c r="B20" s="109"/>
      <c r="C20" s="47"/>
      <c r="D20" s="47"/>
      <c r="E20" s="47"/>
      <c r="F20" s="47"/>
      <c r="G20" s="69">
        <f t="shared" si="0"/>
        <v>0</v>
      </c>
      <c r="H20" s="72">
        <f t="shared" si="1"/>
        <v>0</v>
      </c>
      <c r="I20" s="62"/>
    </row>
    <row r="21" spans="2:10" ht="18.75" customHeight="1" thickBot="1" x14ac:dyDescent="0.3">
      <c r="B21" s="110"/>
      <c r="C21" s="52"/>
      <c r="D21" s="52"/>
      <c r="E21" s="52"/>
      <c r="F21" s="52"/>
      <c r="G21" s="70">
        <f t="shared" si="0"/>
        <v>0</v>
      </c>
      <c r="H21" s="73">
        <f t="shared" si="1"/>
        <v>0</v>
      </c>
      <c r="I21" s="62"/>
    </row>
    <row r="22" spans="2:10" ht="18.75" customHeight="1" thickBot="1" x14ac:dyDescent="0.3">
      <c r="G22" s="63"/>
    </row>
    <row r="23" spans="2:10" ht="18.75" customHeight="1" x14ac:dyDescent="0.25">
      <c r="B23" s="64" t="s">
        <v>78</v>
      </c>
      <c r="C23" s="74">
        <f>SUM(G4:G21)</f>
        <v>0</v>
      </c>
      <c r="G23" s="63"/>
    </row>
    <row r="24" spans="2:10" ht="18.75" customHeight="1" x14ac:dyDescent="0.25">
      <c r="B24" s="65" t="s">
        <v>79</v>
      </c>
      <c r="C24" s="75">
        <f>SUM(H16:H21)</f>
        <v>0</v>
      </c>
      <c r="G24" s="63"/>
      <c r="H24" s="66"/>
      <c r="I24" s="66"/>
    </row>
    <row r="25" spans="2:10" ht="18.75" customHeight="1" thickBot="1" x14ac:dyDescent="0.3">
      <c r="B25" s="67" t="s">
        <v>83</v>
      </c>
      <c r="C25" s="76">
        <f>SUM(C23:C24)</f>
        <v>0</v>
      </c>
      <c r="G25" s="66"/>
    </row>
  </sheetData>
  <sheetProtection algorithmName="SHA-512" hashValue="9wH6hYYYXHnXR/3BI4Fg5RtCkTPYC9MdQ/p7rlpcP0zMrC7no+YUkJDuqKccUdfWzp2XZXxZrQNWhGgzWAomdg==" saltValue="r0Z7dIpTCkUX1p/h/qNG+A==" spinCount="100000" sheet="1" objects="1" scenarios="1"/>
  <mergeCells count="5">
    <mergeCell ref="B2:H2"/>
    <mergeCell ref="J2:K3"/>
    <mergeCell ref="B4:B9"/>
    <mergeCell ref="B10:B15"/>
    <mergeCell ref="B16:B21"/>
  </mergeCells>
  <conditionalFormatting sqref="K4:K5">
    <cfRule type="cellIs" dxfId="15" priority="1" operator="lessThan">
      <formula>0.02</formula>
    </cfRule>
    <cfRule type="cellIs" dxfId="14" priority="2" operator="greaterThan">
      <formula>0.03</formula>
    </cfRule>
  </conditionalFormatting>
  <conditionalFormatting sqref="K6">
    <cfRule type="cellIs" dxfId="13" priority="3" operator="greaterThan">
      <formula>0.07</formula>
    </cfRule>
  </conditionalFormatting>
  <conditionalFormatting sqref="K7">
    <cfRule type="cellIs" dxfId="12" priority="4" operator="lessThan">
      <formula>0.01</formula>
    </cfRule>
    <cfRule type="cellIs" dxfId="11" priority="5" operator="greaterThan">
      <formula>0.03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CA54D-EE7B-4DD5-AEA3-A35F8999C0AC}">
  <dimension ref="B1:F15"/>
  <sheetViews>
    <sheetView workbookViewId="0">
      <selection activeCell="F7" sqref="F7"/>
    </sheetView>
  </sheetViews>
  <sheetFormatPr defaultRowHeight="15" x14ac:dyDescent="0.25"/>
  <cols>
    <col min="2" max="2" width="34.85546875" customWidth="1"/>
    <col min="3" max="3" width="20.7109375" customWidth="1"/>
    <col min="4" max="4" width="15.5703125" customWidth="1"/>
    <col min="5" max="5" width="34.85546875" customWidth="1"/>
    <col min="6" max="6" width="20.7109375" customWidth="1"/>
  </cols>
  <sheetData>
    <row r="1" spans="2:6" ht="15.75" thickBot="1" x14ac:dyDescent="0.3"/>
    <row r="2" spans="2:6" ht="18.75" x14ac:dyDescent="0.3">
      <c r="B2" s="111" t="s">
        <v>60</v>
      </c>
      <c r="C2" s="112"/>
      <c r="E2" s="113" t="s">
        <v>68</v>
      </c>
      <c r="F2" s="114"/>
    </row>
    <row r="3" spans="2:6" ht="15.75" x14ac:dyDescent="0.25">
      <c r="B3" s="27" t="s">
        <v>61</v>
      </c>
      <c r="C3" s="6">
        <f>'Development Assumptions'!B21</f>
        <v>0</v>
      </c>
      <c r="E3" s="27" t="s">
        <v>51</v>
      </c>
      <c r="F3" s="6">
        <f>'Development Assumptions'!B53</f>
        <v>0</v>
      </c>
    </row>
    <row r="4" spans="2:6" ht="15.75" x14ac:dyDescent="0.25">
      <c r="B4" s="28" t="s">
        <v>56</v>
      </c>
      <c r="C4" s="6">
        <f>SUM(C5:C7)</f>
        <v>0</v>
      </c>
      <c r="E4" s="28" t="s">
        <v>65</v>
      </c>
      <c r="F4" s="6">
        <f>'Development Assumptions'!B48</f>
        <v>0</v>
      </c>
    </row>
    <row r="5" spans="2:6" ht="15.75" x14ac:dyDescent="0.25">
      <c r="B5" s="30" t="s">
        <v>57</v>
      </c>
      <c r="C5" s="6">
        <f>'Development Assumptions'!B9</f>
        <v>0</v>
      </c>
      <c r="E5" s="32" t="s">
        <v>67</v>
      </c>
      <c r="F5" s="10">
        <f>'Development Assumptions'!B28</f>
        <v>0</v>
      </c>
    </row>
    <row r="6" spans="2:6" ht="15.75" x14ac:dyDescent="0.25">
      <c r="B6" s="30" t="s">
        <v>58</v>
      </c>
      <c r="C6" s="6">
        <f>'Development Assumptions'!B10</f>
        <v>0</v>
      </c>
      <c r="E6" s="26"/>
      <c r="F6" s="11"/>
    </row>
    <row r="7" spans="2:6" ht="15.75" x14ac:dyDescent="0.25">
      <c r="B7" s="30" t="s">
        <v>59</v>
      </c>
      <c r="C7" s="6">
        <f>'Development Assumptions'!B11</f>
        <v>0</v>
      </c>
      <c r="E7" s="24" t="s">
        <v>64</v>
      </c>
      <c r="F7" s="10">
        <f>+F3-F4-F5</f>
        <v>0</v>
      </c>
    </row>
    <row r="8" spans="2:6" ht="15.75" x14ac:dyDescent="0.25">
      <c r="B8" s="25" t="s">
        <v>62</v>
      </c>
      <c r="C8" s="6">
        <f>'Development Assumptions'!B14</f>
        <v>0</v>
      </c>
      <c r="E8" s="33"/>
      <c r="F8" s="11"/>
    </row>
    <row r="9" spans="2:6" ht="16.5" thickBot="1" x14ac:dyDescent="0.3">
      <c r="B9" s="7"/>
      <c r="C9" s="8"/>
      <c r="E9" s="34" t="s">
        <v>63</v>
      </c>
      <c r="F9" s="35">
        <f>IFERROR(F4/F7, 0)</f>
        <v>0</v>
      </c>
    </row>
    <row r="10" spans="2:6" ht="18.75" x14ac:dyDescent="0.3">
      <c r="B10" s="24" t="s">
        <v>64</v>
      </c>
      <c r="C10" s="6">
        <f>+C3-C4-C8</f>
        <v>0</v>
      </c>
      <c r="E10" s="2"/>
      <c r="F10" s="3"/>
    </row>
    <row r="11" spans="2:6" ht="18.75" x14ac:dyDescent="0.3">
      <c r="B11" s="7"/>
      <c r="C11" s="8"/>
      <c r="E11" s="1"/>
      <c r="F11" s="1"/>
    </row>
    <row r="12" spans="2:6" ht="18.75" x14ac:dyDescent="0.3">
      <c r="B12" s="29" t="s">
        <v>63</v>
      </c>
      <c r="C12" s="36">
        <f>IFERROR(C4/C10, 0)</f>
        <v>0</v>
      </c>
      <c r="E12" s="4"/>
      <c r="F12" s="3"/>
    </row>
    <row r="13" spans="2:6" ht="18.75" x14ac:dyDescent="0.3">
      <c r="B13" s="30" t="s">
        <v>57</v>
      </c>
      <c r="C13" s="36">
        <f>IFERROR(C5/C10, 0)</f>
        <v>0</v>
      </c>
      <c r="E13" s="5"/>
      <c r="F13" s="3"/>
    </row>
    <row r="14" spans="2:6" ht="18.75" x14ac:dyDescent="0.3">
      <c r="B14" s="30" t="s">
        <v>58</v>
      </c>
      <c r="C14" s="36">
        <f>IFERROR(C6/C10, 0)</f>
        <v>0</v>
      </c>
      <c r="E14" s="5"/>
      <c r="F14" s="3"/>
    </row>
    <row r="15" spans="2:6" ht="19.5" thickBot="1" x14ac:dyDescent="0.35">
      <c r="B15" s="31" t="s">
        <v>59</v>
      </c>
      <c r="C15" s="35">
        <f>IFERROR(C7/C10, 0)</f>
        <v>0</v>
      </c>
      <c r="E15" s="5"/>
      <c r="F15" s="3"/>
    </row>
  </sheetData>
  <sheetProtection algorithmName="SHA-512" hashValue="eDedAzo3qn3uSt5irARtccTbU9IBWRrh17VnNCghMw9a9pxV9srM8TfDF6mbgTQqSUz1HRrcmdASvrNH2yL2Kg==" saltValue="XAQa8ElCwTpHR2UDlKRszQ==" spinCount="100000" sheet="1" objects="1" scenarios="1"/>
  <mergeCells count="2">
    <mergeCell ref="B2:C2"/>
    <mergeCell ref="E2:F2"/>
  </mergeCells>
  <conditionalFormatting sqref="C12">
    <cfRule type="cellIs" dxfId="10" priority="1" operator="lessThan">
      <formula>0.14</formula>
    </cfRule>
    <cfRule type="cellIs" dxfId="9" priority="2" operator="equal">
      <formula>0.14</formula>
    </cfRule>
    <cfRule type="cellIs" dxfId="8" priority="3" operator="greaterThan">
      <formula>0.14</formula>
    </cfRule>
  </conditionalFormatting>
  <conditionalFormatting sqref="F9">
    <cfRule type="cellIs" dxfId="7" priority="4" operator="lessThan">
      <formula>0.15</formula>
    </cfRule>
    <cfRule type="cellIs" dxfId="6" priority="5" operator="equal">
      <formula>0.15</formula>
    </cfRule>
    <cfRule type="cellIs" dxfId="5" priority="7" operator="greaterThan">
      <formula>0.15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5485D-4322-4CD0-A951-A7FDE4BDDF5D}">
  <dimension ref="A2:W63"/>
  <sheetViews>
    <sheetView tabSelected="1" topLeftCell="A39" workbookViewId="0">
      <selection activeCell="G76" sqref="G76"/>
    </sheetView>
  </sheetViews>
  <sheetFormatPr defaultRowHeight="15" x14ac:dyDescent="0.25"/>
  <cols>
    <col min="1" max="1" width="46.42578125" style="131" customWidth="1"/>
    <col min="2" max="21" width="11.7109375" style="117" customWidth="1"/>
    <col min="22" max="22" width="1.85546875" style="117" customWidth="1"/>
    <col min="23" max="23" width="13.28515625" style="117" customWidth="1"/>
    <col min="24" max="16384" width="9.140625" style="117"/>
  </cols>
  <sheetData>
    <row r="2" spans="1:21" ht="15.75" x14ac:dyDescent="0.25">
      <c r="A2" s="115" t="s">
        <v>13</v>
      </c>
      <c r="B2" s="116">
        <v>1</v>
      </c>
      <c r="C2" s="116">
        <v>2</v>
      </c>
      <c r="D2" s="116">
        <v>3</v>
      </c>
      <c r="E2" s="116">
        <v>4</v>
      </c>
      <c r="F2" s="116">
        <v>5</v>
      </c>
      <c r="G2" s="116">
        <v>6</v>
      </c>
      <c r="H2" s="116">
        <v>7</v>
      </c>
      <c r="I2" s="116">
        <v>8</v>
      </c>
      <c r="J2" s="116">
        <v>9</v>
      </c>
      <c r="K2" s="116">
        <v>10</v>
      </c>
      <c r="L2" s="116">
        <v>11</v>
      </c>
      <c r="M2" s="116">
        <v>12</v>
      </c>
      <c r="N2" s="116">
        <v>13</v>
      </c>
      <c r="O2" s="116">
        <v>14</v>
      </c>
      <c r="P2" s="116">
        <v>15</v>
      </c>
      <c r="Q2" s="116">
        <v>16</v>
      </c>
      <c r="R2" s="116">
        <v>17</v>
      </c>
      <c r="S2" s="116">
        <v>18</v>
      </c>
      <c r="T2" s="116">
        <v>19</v>
      </c>
      <c r="U2" s="116">
        <v>20</v>
      </c>
    </row>
    <row r="3" spans="1:21" x14ac:dyDescent="0.25">
      <c r="A3" s="118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</row>
    <row r="4" spans="1:21" ht="15.75" x14ac:dyDescent="0.25">
      <c r="A4" s="115" t="s">
        <v>35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</row>
    <row r="5" spans="1:21" x14ac:dyDescent="0.25">
      <c r="A5" s="120" t="s">
        <v>14</v>
      </c>
      <c r="B5" s="121">
        <f>'Operating Assumptions'!C23</f>
        <v>0</v>
      </c>
      <c r="C5" s="121">
        <f>B5+B5*'Operating Assumptions'!$K$4</f>
        <v>0</v>
      </c>
      <c r="D5" s="121">
        <f>C5+C5*'Operating Assumptions'!$K$4</f>
        <v>0</v>
      </c>
      <c r="E5" s="121">
        <f>D5+D5*'Operating Assumptions'!$K$4</f>
        <v>0</v>
      </c>
      <c r="F5" s="121">
        <f>E5+E5*'Operating Assumptions'!$K$4</f>
        <v>0</v>
      </c>
      <c r="G5" s="121">
        <f>F5+F5*'Operating Assumptions'!$K$4</f>
        <v>0</v>
      </c>
      <c r="H5" s="121">
        <f>G5+G5*'Operating Assumptions'!$K$4</f>
        <v>0</v>
      </c>
      <c r="I5" s="121">
        <f>H5+H5*'Operating Assumptions'!$K$4</f>
        <v>0</v>
      </c>
      <c r="J5" s="121">
        <f>I5+I5*'Operating Assumptions'!$K$4</f>
        <v>0</v>
      </c>
      <c r="K5" s="121">
        <f>J5+J5*'Operating Assumptions'!$K$4</f>
        <v>0</v>
      </c>
      <c r="L5" s="121">
        <f>K5+K5*'Operating Assumptions'!$K$4</f>
        <v>0</v>
      </c>
      <c r="M5" s="121">
        <f>L5+L5*'Operating Assumptions'!$K$4</f>
        <v>0</v>
      </c>
      <c r="N5" s="121">
        <f>M5+M5*'Operating Assumptions'!$K$4</f>
        <v>0</v>
      </c>
      <c r="O5" s="121">
        <f>N5+N5*'Operating Assumptions'!$K$4</f>
        <v>0</v>
      </c>
      <c r="P5" s="121">
        <f>O5+O5*'Operating Assumptions'!$K$4</f>
        <v>0</v>
      </c>
      <c r="Q5" s="121">
        <f>P5+P5*'Operating Assumptions'!$K$4</f>
        <v>0</v>
      </c>
      <c r="R5" s="121">
        <f>Q5+Q5*'Operating Assumptions'!$K$4</f>
        <v>0</v>
      </c>
      <c r="S5" s="121">
        <f>R5+R5*'Operating Assumptions'!$K$4</f>
        <v>0</v>
      </c>
      <c r="T5" s="121">
        <f>S5+S5*'Operating Assumptions'!$K$4</f>
        <v>0</v>
      </c>
      <c r="U5" s="121">
        <f>T5+T5*'Operating Assumptions'!$K$4</f>
        <v>0</v>
      </c>
    </row>
    <row r="6" spans="1:21" x14ac:dyDescent="0.25">
      <c r="A6" s="120" t="s">
        <v>15</v>
      </c>
      <c r="B6" s="121">
        <f>'Operating Assumptions'!C24</f>
        <v>0</v>
      </c>
      <c r="C6" s="121">
        <f>B6+B6*'Operating Assumptions'!$K$4</f>
        <v>0</v>
      </c>
      <c r="D6" s="121">
        <f>C6+C6*'Operating Assumptions'!$K$4</f>
        <v>0</v>
      </c>
      <c r="E6" s="121">
        <f>D6+D6*'Operating Assumptions'!$K$4</f>
        <v>0</v>
      </c>
      <c r="F6" s="121">
        <f>E6+E6*'Operating Assumptions'!$K$4</f>
        <v>0</v>
      </c>
      <c r="G6" s="121">
        <f>F6+F6*'Operating Assumptions'!$K$4</f>
        <v>0</v>
      </c>
      <c r="H6" s="121">
        <f>G6+G6*'Operating Assumptions'!$K$4</f>
        <v>0</v>
      </c>
      <c r="I6" s="121">
        <f>H6+H6*'Operating Assumptions'!$K$4</f>
        <v>0</v>
      </c>
      <c r="J6" s="121">
        <f>I6+I6*'Operating Assumptions'!$K$4</f>
        <v>0</v>
      </c>
      <c r="K6" s="121">
        <f>J6+J6*'Operating Assumptions'!$K$4</f>
        <v>0</v>
      </c>
      <c r="L6" s="121">
        <f>K6+K6*'Operating Assumptions'!$K$4</f>
        <v>0</v>
      </c>
      <c r="M6" s="121">
        <f>L6+L6*'Operating Assumptions'!$K$4</f>
        <v>0</v>
      </c>
      <c r="N6" s="121">
        <f>M6+M6*'Operating Assumptions'!$K$4</f>
        <v>0</v>
      </c>
      <c r="O6" s="121">
        <f>N6+N6*'Operating Assumptions'!$K$4</f>
        <v>0</v>
      </c>
      <c r="P6" s="121">
        <f>O6+O6*'Operating Assumptions'!$K$4</f>
        <v>0</v>
      </c>
      <c r="Q6" s="121">
        <f>P6+P6*'Operating Assumptions'!$K$4</f>
        <v>0</v>
      </c>
      <c r="R6" s="121">
        <f>Q6+Q6*'Operating Assumptions'!$K$4</f>
        <v>0</v>
      </c>
      <c r="S6" s="121">
        <f>R6+R6*'Operating Assumptions'!$K$4</f>
        <v>0</v>
      </c>
      <c r="T6" s="121">
        <f>S6+S6*'Operating Assumptions'!$K$4</f>
        <v>0</v>
      </c>
      <c r="U6" s="121">
        <f>T6+T6*'Operating Assumptions'!$K$4</f>
        <v>0</v>
      </c>
    </row>
    <row r="7" spans="1:21" x14ac:dyDescent="0.25">
      <c r="A7" s="120" t="s">
        <v>96</v>
      </c>
      <c r="B7" s="90">
        <v>0</v>
      </c>
      <c r="C7" s="121">
        <f>B7+B7*'Operating Assumptions'!$K$5</f>
        <v>0</v>
      </c>
      <c r="D7" s="121">
        <f>C7+C7*'Operating Assumptions'!$K$5</f>
        <v>0</v>
      </c>
      <c r="E7" s="121">
        <f>D7+D7*'Operating Assumptions'!$K$5</f>
        <v>0</v>
      </c>
      <c r="F7" s="121">
        <f>E7+E7*'Operating Assumptions'!$K$5</f>
        <v>0</v>
      </c>
      <c r="G7" s="121">
        <f>F7+F7*'Operating Assumptions'!$K$5</f>
        <v>0</v>
      </c>
      <c r="H7" s="121">
        <f>G7+G7*'Operating Assumptions'!$K$5</f>
        <v>0</v>
      </c>
      <c r="I7" s="121">
        <f>H7+H7*'Operating Assumptions'!$K$5</f>
        <v>0</v>
      </c>
      <c r="J7" s="121">
        <f>I7+I7*'Operating Assumptions'!$K$5</f>
        <v>0</v>
      </c>
      <c r="K7" s="121">
        <f>J7+J7*'Operating Assumptions'!$K$5</f>
        <v>0</v>
      </c>
      <c r="L7" s="121">
        <f>K7+K7*'Operating Assumptions'!$K$5</f>
        <v>0</v>
      </c>
      <c r="M7" s="121">
        <f>L7+L7*'Operating Assumptions'!$K$5</f>
        <v>0</v>
      </c>
      <c r="N7" s="121">
        <f>M7+M7*'Operating Assumptions'!$K$5</f>
        <v>0</v>
      </c>
      <c r="O7" s="121">
        <f>N7+N7*'Operating Assumptions'!$K$5</f>
        <v>0</v>
      </c>
      <c r="P7" s="121">
        <f>O7+O7*'Operating Assumptions'!$K$5</f>
        <v>0</v>
      </c>
      <c r="Q7" s="121">
        <f>P7+P7*'Operating Assumptions'!$K$5</f>
        <v>0</v>
      </c>
      <c r="R7" s="121">
        <f>Q7+Q7*'Operating Assumptions'!$K$5</f>
        <v>0</v>
      </c>
      <c r="S7" s="121">
        <f>R7+R7*'Operating Assumptions'!$K$5</f>
        <v>0</v>
      </c>
      <c r="T7" s="121">
        <f>S7+S7*'Operating Assumptions'!$K$5</f>
        <v>0</v>
      </c>
      <c r="U7" s="121">
        <f>T7+T7*'Operating Assumptions'!$K$5</f>
        <v>0</v>
      </c>
    </row>
    <row r="8" spans="1:21" x14ac:dyDescent="0.25">
      <c r="A8" s="120" t="s">
        <v>16</v>
      </c>
      <c r="B8" s="121">
        <f>-SUM(B5:B7)*'Operating Assumptions'!$K$6</f>
        <v>0</v>
      </c>
      <c r="C8" s="121">
        <f>-SUM(C5:C7)*'Operating Assumptions'!$K$6</f>
        <v>0</v>
      </c>
      <c r="D8" s="121">
        <f>-SUM(D5:D7)*'Operating Assumptions'!$K$6</f>
        <v>0</v>
      </c>
      <c r="E8" s="121">
        <f>-SUM(E5:E7)*'Operating Assumptions'!$K$6</f>
        <v>0</v>
      </c>
      <c r="F8" s="121">
        <f>-SUM(F5:F7)*'Operating Assumptions'!$K$6</f>
        <v>0</v>
      </c>
      <c r="G8" s="121">
        <f>-SUM(G5:G7)*'Operating Assumptions'!$K$6</f>
        <v>0</v>
      </c>
      <c r="H8" s="121">
        <f>-SUM(H5:H7)*'Operating Assumptions'!$K$6</f>
        <v>0</v>
      </c>
      <c r="I8" s="121">
        <f>-SUM(I5:I7)*'Operating Assumptions'!$K$6</f>
        <v>0</v>
      </c>
      <c r="J8" s="121">
        <f>-SUM(J5:J7)*'Operating Assumptions'!$K$6</f>
        <v>0</v>
      </c>
      <c r="K8" s="121">
        <f>-SUM(K5:K7)*'Operating Assumptions'!$K$6</f>
        <v>0</v>
      </c>
      <c r="L8" s="121">
        <f>-SUM(L5:L7)*'Operating Assumptions'!$K$6</f>
        <v>0</v>
      </c>
      <c r="M8" s="121">
        <f>-SUM(M5:M7)*'Operating Assumptions'!$K$6</f>
        <v>0</v>
      </c>
      <c r="N8" s="121">
        <f>-SUM(N5:N7)*'Operating Assumptions'!$K$6</f>
        <v>0</v>
      </c>
      <c r="O8" s="121">
        <f>-SUM(O5:O7)*'Operating Assumptions'!$K$6</f>
        <v>0</v>
      </c>
      <c r="P8" s="121">
        <f>-SUM(P5:P7)*'Operating Assumptions'!$K$6</f>
        <v>0</v>
      </c>
      <c r="Q8" s="121">
        <f>-SUM(Q5:Q7)*'Operating Assumptions'!$K$6</f>
        <v>0</v>
      </c>
      <c r="R8" s="121">
        <f>-SUM(R5:R7)*'Operating Assumptions'!$K$6</f>
        <v>0</v>
      </c>
      <c r="S8" s="121">
        <f>-SUM(S5:S7)*'Operating Assumptions'!$K$6</f>
        <v>0</v>
      </c>
      <c r="T8" s="121">
        <f>-SUM(T5:T7)*'Operating Assumptions'!$K$6</f>
        <v>0</v>
      </c>
      <c r="U8" s="121">
        <f>-SUM(U5:U7)*'Operating Assumptions'!$K$6</f>
        <v>0</v>
      </c>
    </row>
    <row r="9" spans="1:21" x14ac:dyDescent="0.25">
      <c r="A9" s="122" t="s">
        <v>113</v>
      </c>
      <c r="B9" s="121">
        <f>SUM(B5:B8)</f>
        <v>0</v>
      </c>
      <c r="C9" s="121">
        <f t="shared" ref="C9:U9" si="0">SUM(C5:C8)</f>
        <v>0</v>
      </c>
      <c r="D9" s="121">
        <f t="shared" si="0"/>
        <v>0</v>
      </c>
      <c r="E9" s="121">
        <f t="shared" si="0"/>
        <v>0</v>
      </c>
      <c r="F9" s="121">
        <f t="shared" si="0"/>
        <v>0</v>
      </c>
      <c r="G9" s="121">
        <f t="shared" si="0"/>
        <v>0</v>
      </c>
      <c r="H9" s="121">
        <f t="shared" si="0"/>
        <v>0</v>
      </c>
      <c r="I9" s="121">
        <f t="shared" si="0"/>
        <v>0</v>
      </c>
      <c r="J9" s="121">
        <f t="shared" si="0"/>
        <v>0</v>
      </c>
      <c r="K9" s="121">
        <f t="shared" si="0"/>
        <v>0</v>
      </c>
      <c r="L9" s="121">
        <f t="shared" si="0"/>
        <v>0</v>
      </c>
      <c r="M9" s="121">
        <f t="shared" si="0"/>
        <v>0</v>
      </c>
      <c r="N9" s="121">
        <f t="shared" si="0"/>
        <v>0</v>
      </c>
      <c r="O9" s="121">
        <f t="shared" si="0"/>
        <v>0</v>
      </c>
      <c r="P9" s="121">
        <f t="shared" si="0"/>
        <v>0</v>
      </c>
      <c r="Q9" s="121">
        <f t="shared" si="0"/>
        <v>0</v>
      </c>
      <c r="R9" s="121">
        <f t="shared" si="0"/>
        <v>0</v>
      </c>
      <c r="S9" s="121">
        <f t="shared" si="0"/>
        <v>0</v>
      </c>
      <c r="T9" s="121">
        <f t="shared" si="0"/>
        <v>0</v>
      </c>
      <c r="U9" s="121">
        <f t="shared" si="0"/>
        <v>0</v>
      </c>
    </row>
    <row r="10" spans="1:21" x14ac:dyDescent="0.25">
      <c r="A10" s="118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</row>
    <row r="11" spans="1:21" ht="15.75" x14ac:dyDescent="0.25">
      <c r="A11" s="115" t="s">
        <v>18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</row>
    <row r="12" spans="1:21" x14ac:dyDescent="0.25">
      <c r="A12" s="120" t="s">
        <v>109</v>
      </c>
      <c r="B12" s="90">
        <v>0</v>
      </c>
      <c r="C12" s="121">
        <f>B12+B12*'Operating Assumptions'!$K$7</f>
        <v>0</v>
      </c>
      <c r="D12" s="121">
        <f>C12+C12*'Operating Assumptions'!$K$7</f>
        <v>0</v>
      </c>
      <c r="E12" s="121">
        <f>D12+D12*'Operating Assumptions'!$K$7</f>
        <v>0</v>
      </c>
      <c r="F12" s="121">
        <f>E12+E12*'Operating Assumptions'!$K$7</f>
        <v>0</v>
      </c>
      <c r="G12" s="121">
        <f>F12*1.03</f>
        <v>0</v>
      </c>
      <c r="H12" s="121">
        <f t="shared" ref="H12:U12" si="1">G12*1.03</f>
        <v>0</v>
      </c>
      <c r="I12" s="121">
        <f t="shared" si="1"/>
        <v>0</v>
      </c>
      <c r="J12" s="121">
        <f t="shared" si="1"/>
        <v>0</v>
      </c>
      <c r="K12" s="121">
        <f t="shared" si="1"/>
        <v>0</v>
      </c>
      <c r="L12" s="121">
        <f t="shared" si="1"/>
        <v>0</v>
      </c>
      <c r="M12" s="121">
        <f t="shared" si="1"/>
        <v>0</v>
      </c>
      <c r="N12" s="121">
        <f t="shared" si="1"/>
        <v>0</v>
      </c>
      <c r="O12" s="121">
        <f t="shared" si="1"/>
        <v>0</v>
      </c>
      <c r="P12" s="121">
        <f t="shared" si="1"/>
        <v>0</v>
      </c>
      <c r="Q12" s="121">
        <f t="shared" si="1"/>
        <v>0</v>
      </c>
      <c r="R12" s="121">
        <f t="shared" si="1"/>
        <v>0</v>
      </c>
      <c r="S12" s="121">
        <f t="shared" si="1"/>
        <v>0</v>
      </c>
      <c r="T12" s="121">
        <f t="shared" si="1"/>
        <v>0</v>
      </c>
      <c r="U12" s="121">
        <f t="shared" si="1"/>
        <v>0</v>
      </c>
    </row>
    <row r="13" spans="1:21" x14ac:dyDescent="0.25">
      <c r="A13" s="120" t="s">
        <v>19</v>
      </c>
      <c r="B13" s="95">
        <f>IF('Operating Assumptions'!$K$11&gt;0, 'Operating Assumptions'!$K$11, 'Operating Assumptions'!$K$14*B9)</f>
        <v>0</v>
      </c>
      <c r="C13" s="121">
        <f>IF('Operating Assumptions'!$K$11&gt;0, B13+B13*'Operating Assumptions'!$K$12, 'Operating Assumptions'!$K$14*C9)</f>
        <v>0</v>
      </c>
      <c r="D13" s="121">
        <f>IF('Operating Assumptions'!$K$11&gt;0, C13+C13*'Operating Assumptions'!$K$12, 'Operating Assumptions'!$K$14*D9)</f>
        <v>0</v>
      </c>
      <c r="E13" s="121">
        <f>IF('Operating Assumptions'!$K$11&gt;0, D13+D13*'Operating Assumptions'!$K$12, 'Operating Assumptions'!$K$14*E9)</f>
        <v>0</v>
      </c>
      <c r="F13" s="121">
        <f>IF('Operating Assumptions'!$K$11&gt;0, E13+E13*'Operating Assumptions'!$K$12, 'Operating Assumptions'!$K$14*F9)</f>
        <v>0</v>
      </c>
      <c r="G13" s="121">
        <f>IF('Operating Assumptions'!$K$11&gt;0, F13+F13*'Operating Assumptions'!$K$12, 'Operating Assumptions'!$K$14*G9)</f>
        <v>0</v>
      </c>
      <c r="H13" s="121">
        <f>IF('Operating Assumptions'!$K$11&gt;0, G13+G13*'Operating Assumptions'!$K$12, 'Operating Assumptions'!$K$14*H9)</f>
        <v>0</v>
      </c>
      <c r="I13" s="121">
        <f>IF('Operating Assumptions'!$K$11&gt;0, H13+H13*'Operating Assumptions'!$K$12, 'Operating Assumptions'!$K$14*I9)</f>
        <v>0</v>
      </c>
      <c r="J13" s="121">
        <f>IF('Operating Assumptions'!$K$11&gt;0, I13+I13*'Operating Assumptions'!$K$12, 'Operating Assumptions'!$K$14*J9)</f>
        <v>0</v>
      </c>
      <c r="K13" s="121">
        <f>IF('Operating Assumptions'!$K$11&gt;0, J13+J13*'Operating Assumptions'!$K$12, 'Operating Assumptions'!$K$14*K9)</f>
        <v>0</v>
      </c>
      <c r="L13" s="121">
        <f>IF('Operating Assumptions'!$K$11&gt;0, K13+K13*'Operating Assumptions'!$K$12, 'Operating Assumptions'!$K$14*L9)</f>
        <v>0</v>
      </c>
      <c r="M13" s="121">
        <f>IF('Operating Assumptions'!$K$11&gt;0, L13+L13*'Operating Assumptions'!$K$12, 'Operating Assumptions'!$K$14*M9)</f>
        <v>0</v>
      </c>
      <c r="N13" s="121">
        <f>IF('Operating Assumptions'!$K$11&gt;0, M13+M13*'Operating Assumptions'!$K$12, 'Operating Assumptions'!$K$14*N9)</f>
        <v>0</v>
      </c>
      <c r="O13" s="121">
        <f>IF('Operating Assumptions'!$K$11&gt;0, N13+N13*'Operating Assumptions'!$K$12, 'Operating Assumptions'!$K$14*O9)</f>
        <v>0</v>
      </c>
      <c r="P13" s="121">
        <f>IF('Operating Assumptions'!$K$11&gt;0, O13+O13*'Operating Assumptions'!$K$12, 'Operating Assumptions'!$K$14*P9)</f>
        <v>0</v>
      </c>
      <c r="Q13" s="121">
        <f>IF('Operating Assumptions'!$K$11&gt;0, P13+P13*'Operating Assumptions'!$K$12, 'Operating Assumptions'!$K$14*Q9)</f>
        <v>0</v>
      </c>
      <c r="R13" s="121">
        <f>IF('Operating Assumptions'!$K$11&gt;0, Q13+Q13*'Operating Assumptions'!$K$12, 'Operating Assumptions'!$K$14*R9)</f>
        <v>0</v>
      </c>
      <c r="S13" s="121">
        <f>IF('Operating Assumptions'!$K$11&gt;0, R13+R13*'Operating Assumptions'!$K$12, 'Operating Assumptions'!$K$14*S9)</f>
        <v>0</v>
      </c>
      <c r="T13" s="121">
        <f>IF('Operating Assumptions'!$K$11&gt;0, S13+S13*'Operating Assumptions'!$K$12, 'Operating Assumptions'!$K$14*T9)</f>
        <v>0</v>
      </c>
      <c r="U13" s="121">
        <f>IF('Operating Assumptions'!$K$11&gt;0, T13+T13*'Operating Assumptions'!$K$12, 'Operating Assumptions'!$K$14*U9)</f>
        <v>0</v>
      </c>
    </row>
    <row r="14" spans="1:21" x14ac:dyDescent="0.25">
      <c r="A14" s="120" t="s">
        <v>108</v>
      </c>
      <c r="B14" s="90">
        <v>0</v>
      </c>
      <c r="C14" s="121">
        <f>B14+B14*'Operating Assumptions'!$K$7</f>
        <v>0</v>
      </c>
      <c r="D14" s="121">
        <f>C14+C14*'Operating Assumptions'!$K$7</f>
        <v>0</v>
      </c>
      <c r="E14" s="121">
        <f>D14+D14*'Operating Assumptions'!$K$7</f>
        <v>0</v>
      </c>
      <c r="F14" s="121">
        <f>E14+E14*'Operating Assumptions'!$K$7</f>
        <v>0</v>
      </c>
      <c r="G14" s="121">
        <f t="shared" ref="G14:U25" si="2">F14*1.03</f>
        <v>0</v>
      </c>
      <c r="H14" s="121">
        <f t="shared" si="2"/>
        <v>0</v>
      </c>
      <c r="I14" s="121">
        <f t="shared" si="2"/>
        <v>0</v>
      </c>
      <c r="J14" s="121">
        <f t="shared" si="2"/>
        <v>0</v>
      </c>
      <c r="K14" s="121">
        <f t="shared" si="2"/>
        <v>0</v>
      </c>
      <c r="L14" s="121">
        <f t="shared" si="2"/>
        <v>0</v>
      </c>
      <c r="M14" s="121">
        <f t="shared" si="2"/>
        <v>0</v>
      </c>
      <c r="N14" s="121">
        <f t="shared" si="2"/>
        <v>0</v>
      </c>
      <c r="O14" s="121">
        <f t="shared" si="2"/>
        <v>0</v>
      </c>
      <c r="P14" s="121">
        <f t="shared" si="2"/>
        <v>0</v>
      </c>
      <c r="Q14" s="121">
        <f t="shared" si="2"/>
        <v>0</v>
      </c>
      <c r="R14" s="121">
        <f t="shared" si="2"/>
        <v>0</v>
      </c>
      <c r="S14" s="121">
        <f t="shared" si="2"/>
        <v>0</v>
      </c>
      <c r="T14" s="121">
        <f t="shared" si="2"/>
        <v>0</v>
      </c>
      <c r="U14" s="121">
        <f t="shared" si="2"/>
        <v>0</v>
      </c>
    </row>
    <row r="15" spans="1:21" x14ac:dyDescent="0.25">
      <c r="A15" s="120" t="s">
        <v>7</v>
      </c>
      <c r="B15" s="90">
        <v>0</v>
      </c>
      <c r="C15" s="121">
        <f>B15+B15*'Operating Assumptions'!$K$7</f>
        <v>0</v>
      </c>
      <c r="D15" s="121">
        <f>C15+C15*'Operating Assumptions'!$K$7</f>
        <v>0</v>
      </c>
      <c r="E15" s="121">
        <f>D15+D15*'Operating Assumptions'!$K$7</f>
        <v>0</v>
      </c>
      <c r="F15" s="121">
        <f>E15+E15*'Operating Assumptions'!$K$7</f>
        <v>0</v>
      </c>
      <c r="G15" s="121">
        <f t="shared" si="2"/>
        <v>0</v>
      </c>
      <c r="H15" s="121">
        <f t="shared" si="2"/>
        <v>0</v>
      </c>
      <c r="I15" s="121">
        <f t="shared" si="2"/>
        <v>0</v>
      </c>
      <c r="J15" s="121">
        <f t="shared" si="2"/>
        <v>0</v>
      </c>
      <c r="K15" s="121">
        <f t="shared" si="2"/>
        <v>0</v>
      </c>
      <c r="L15" s="121">
        <f t="shared" si="2"/>
        <v>0</v>
      </c>
      <c r="M15" s="121">
        <f t="shared" si="2"/>
        <v>0</v>
      </c>
      <c r="N15" s="121">
        <f t="shared" si="2"/>
        <v>0</v>
      </c>
      <c r="O15" s="121">
        <f t="shared" si="2"/>
        <v>0</v>
      </c>
      <c r="P15" s="121">
        <f t="shared" si="2"/>
        <v>0</v>
      </c>
      <c r="Q15" s="121">
        <f t="shared" si="2"/>
        <v>0</v>
      </c>
      <c r="R15" s="121">
        <f t="shared" si="2"/>
        <v>0</v>
      </c>
      <c r="S15" s="121">
        <f t="shared" si="2"/>
        <v>0</v>
      </c>
      <c r="T15" s="121">
        <f t="shared" si="2"/>
        <v>0</v>
      </c>
      <c r="U15" s="121">
        <f t="shared" si="2"/>
        <v>0</v>
      </c>
    </row>
    <row r="16" spans="1:21" x14ac:dyDescent="0.25">
      <c r="A16" s="120" t="s">
        <v>20</v>
      </c>
      <c r="B16" s="90">
        <v>0</v>
      </c>
      <c r="C16" s="121">
        <f>B16+B16*'Operating Assumptions'!$K$7</f>
        <v>0</v>
      </c>
      <c r="D16" s="121">
        <f>C16+C16*'Operating Assumptions'!$K$7</f>
        <v>0</v>
      </c>
      <c r="E16" s="121">
        <f>D16+D16*'Operating Assumptions'!$K$7</f>
        <v>0</v>
      </c>
      <c r="F16" s="121">
        <f>E16+E16*'Operating Assumptions'!$K$7</f>
        <v>0</v>
      </c>
      <c r="G16" s="121">
        <f t="shared" si="2"/>
        <v>0</v>
      </c>
      <c r="H16" s="121">
        <f t="shared" si="2"/>
        <v>0</v>
      </c>
      <c r="I16" s="121">
        <f t="shared" si="2"/>
        <v>0</v>
      </c>
      <c r="J16" s="121">
        <f t="shared" si="2"/>
        <v>0</v>
      </c>
      <c r="K16" s="121">
        <f t="shared" si="2"/>
        <v>0</v>
      </c>
      <c r="L16" s="121">
        <f t="shared" si="2"/>
        <v>0</v>
      </c>
      <c r="M16" s="121">
        <f t="shared" si="2"/>
        <v>0</v>
      </c>
      <c r="N16" s="121">
        <f t="shared" si="2"/>
        <v>0</v>
      </c>
      <c r="O16" s="121">
        <f t="shared" si="2"/>
        <v>0</v>
      </c>
      <c r="P16" s="121">
        <f t="shared" si="2"/>
        <v>0</v>
      </c>
      <c r="Q16" s="121">
        <f t="shared" si="2"/>
        <v>0</v>
      </c>
      <c r="R16" s="121">
        <f t="shared" si="2"/>
        <v>0</v>
      </c>
      <c r="S16" s="121">
        <f t="shared" si="2"/>
        <v>0</v>
      </c>
      <c r="T16" s="121">
        <f t="shared" si="2"/>
        <v>0</v>
      </c>
      <c r="U16" s="121">
        <f t="shared" si="2"/>
        <v>0</v>
      </c>
    </row>
    <row r="17" spans="1:21" x14ac:dyDescent="0.25">
      <c r="A17" s="120" t="s">
        <v>21</v>
      </c>
      <c r="B17" s="90">
        <v>0</v>
      </c>
      <c r="C17" s="121">
        <f>B17+B17*'Operating Assumptions'!$K$7</f>
        <v>0</v>
      </c>
      <c r="D17" s="121">
        <f>C17+C17*'Operating Assumptions'!$K$7</f>
        <v>0</v>
      </c>
      <c r="E17" s="121">
        <f>D17+D17*'Operating Assumptions'!$K$7</f>
        <v>0</v>
      </c>
      <c r="F17" s="121">
        <f>E17+E17*'Operating Assumptions'!$K$7</f>
        <v>0</v>
      </c>
      <c r="G17" s="121">
        <f t="shared" si="2"/>
        <v>0</v>
      </c>
      <c r="H17" s="121">
        <f t="shared" si="2"/>
        <v>0</v>
      </c>
      <c r="I17" s="121">
        <f t="shared" si="2"/>
        <v>0</v>
      </c>
      <c r="J17" s="121">
        <f t="shared" si="2"/>
        <v>0</v>
      </c>
      <c r="K17" s="121">
        <f t="shared" si="2"/>
        <v>0</v>
      </c>
      <c r="L17" s="121">
        <f t="shared" si="2"/>
        <v>0</v>
      </c>
      <c r="M17" s="121">
        <f t="shared" si="2"/>
        <v>0</v>
      </c>
      <c r="N17" s="121">
        <f t="shared" si="2"/>
        <v>0</v>
      </c>
      <c r="O17" s="121">
        <f t="shared" si="2"/>
        <v>0</v>
      </c>
      <c r="P17" s="121">
        <f t="shared" si="2"/>
        <v>0</v>
      </c>
      <c r="Q17" s="121">
        <f t="shared" si="2"/>
        <v>0</v>
      </c>
      <c r="R17" s="121">
        <f t="shared" si="2"/>
        <v>0</v>
      </c>
      <c r="S17" s="121">
        <f t="shared" si="2"/>
        <v>0</v>
      </c>
      <c r="T17" s="121">
        <f t="shared" si="2"/>
        <v>0</v>
      </c>
      <c r="U17" s="121">
        <f t="shared" si="2"/>
        <v>0</v>
      </c>
    </row>
    <row r="18" spans="1:21" x14ac:dyDescent="0.25">
      <c r="A18" s="120" t="s">
        <v>22</v>
      </c>
      <c r="B18" s="90">
        <v>0</v>
      </c>
      <c r="C18" s="121">
        <f>B18+B18*'Operating Assumptions'!$K$7</f>
        <v>0</v>
      </c>
      <c r="D18" s="121">
        <f>C18+C18*'Operating Assumptions'!$K$7</f>
        <v>0</v>
      </c>
      <c r="E18" s="121">
        <f>D18+D18*'Operating Assumptions'!$K$7</f>
        <v>0</v>
      </c>
      <c r="F18" s="121">
        <f>E18+E18*'Operating Assumptions'!$K$7</f>
        <v>0</v>
      </c>
      <c r="G18" s="121">
        <f t="shared" si="2"/>
        <v>0</v>
      </c>
      <c r="H18" s="121">
        <f t="shared" si="2"/>
        <v>0</v>
      </c>
      <c r="I18" s="121">
        <f t="shared" si="2"/>
        <v>0</v>
      </c>
      <c r="J18" s="121">
        <f t="shared" si="2"/>
        <v>0</v>
      </c>
      <c r="K18" s="121">
        <f t="shared" si="2"/>
        <v>0</v>
      </c>
      <c r="L18" s="121">
        <f t="shared" si="2"/>
        <v>0</v>
      </c>
      <c r="M18" s="121">
        <f t="shared" si="2"/>
        <v>0</v>
      </c>
      <c r="N18" s="121">
        <f t="shared" si="2"/>
        <v>0</v>
      </c>
      <c r="O18" s="121">
        <f t="shared" si="2"/>
        <v>0</v>
      </c>
      <c r="P18" s="121">
        <f t="shared" si="2"/>
        <v>0</v>
      </c>
      <c r="Q18" s="121">
        <f t="shared" si="2"/>
        <v>0</v>
      </c>
      <c r="R18" s="121">
        <f t="shared" si="2"/>
        <v>0</v>
      </c>
      <c r="S18" s="121">
        <f t="shared" si="2"/>
        <v>0</v>
      </c>
      <c r="T18" s="121">
        <f t="shared" si="2"/>
        <v>0</v>
      </c>
      <c r="U18" s="121">
        <f t="shared" si="2"/>
        <v>0</v>
      </c>
    </row>
    <row r="19" spans="1:21" x14ac:dyDescent="0.25">
      <c r="A19" s="120" t="s">
        <v>23</v>
      </c>
      <c r="B19" s="90">
        <v>0</v>
      </c>
      <c r="C19" s="121">
        <f>B19+B19*'Operating Assumptions'!$K$7</f>
        <v>0</v>
      </c>
      <c r="D19" s="121">
        <f>C19+C19*'Operating Assumptions'!$K$7</f>
        <v>0</v>
      </c>
      <c r="E19" s="121">
        <f>D19+D19*'Operating Assumptions'!$K$7</f>
        <v>0</v>
      </c>
      <c r="F19" s="121">
        <f>E19+E19*'Operating Assumptions'!$K$7</f>
        <v>0</v>
      </c>
      <c r="G19" s="121">
        <f t="shared" si="2"/>
        <v>0</v>
      </c>
      <c r="H19" s="121">
        <f t="shared" si="2"/>
        <v>0</v>
      </c>
      <c r="I19" s="121">
        <f t="shared" si="2"/>
        <v>0</v>
      </c>
      <c r="J19" s="121">
        <f t="shared" si="2"/>
        <v>0</v>
      </c>
      <c r="K19" s="121">
        <f t="shared" si="2"/>
        <v>0</v>
      </c>
      <c r="L19" s="121">
        <f t="shared" si="2"/>
        <v>0</v>
      </c>
      <c r="M19" s="121">
        <f t="shared" si="2"/>
        <v>0</v>
      </c>
      <c r="N19" s="121">
        <f t="shared" si="2"/>
        <v>0</v>
      </c>
      <c r="O19" s="121">
        <f t="shared" si="2"/>
        <v>0</v>
      </c>
      <c r="P19" s="121">
        <f t="shared" si="2"/>
        <v>0</v>
      </c>
      <c r="Q19" s="121">
        <f t="shared" si="2"/>
        <v>0</v>
      </c>
      <c r="R19" s="121">
        <f t="shared" si="2"/>
        <v>0</v>
      </c>
      <c r="S19" s="121">
        <f t="shared" si="2"/>
        <v>0</v>
      </c>
      <c r="T19" s="121">
        <f t="shared" si="2"/>
        <v>0</v>
      </c>
      <c r="U19" s="121">
        <f t="shared" si="2"/>
        <v>0</v>
      </c>
    </row>
    <row r="20" spans="1:21" x14ac:dyDescent="0.25">
      <c r="A20" s="120" t="s">
        <v>24</v>
      </c>
      <c r="B20" s="90">
        <v>0</v>
      </c>
      <c r="C20" s="121">
        <f>B20+B20*'Operating Assumptions'!$K$7</f>
        <v>0</v>
      </c>
      <c r="D20" s="121">
        <f>C20+C20*'Operating Assumptions'!$K$7</f>
        <v>0</v>
      </c>
      <c r="E20" s="121">
        <f>D20+D20*'Operating Assumptions'!$K$7</f>
        <v>0</v>
      </c>
      <c r="F20" s="121">
        <f>E20+E20*'Operating Assumptions'!$K$7</f>
        <v>0</v>
      </c>
      <c r="G20" s="121">
        <f t="shared" si="2"/>
        <v>0</v>
      </c>
      <c r="H20" s="121">
        <f t="shared" si="2"/>
        <v>0</v>
      </c>
      <c r="I20" s="121">
        <f t="shared" si="2"/>
        <v>0</v>
      </c>
      <c r="J20" s="121">
        <f t="shared" si="2"/>
        <v>0</v>
      </c>
      <c r="K20" s="121">
        <f t="shared" si="2"/>
        <v>0</v>
      </c>
      <c r="L20" s="121">
        <f t="shared" si="2"/>
        <v>0</v>
      </c>
      <c r="M20" s="121">
        <f t="shared" si="2"/>
        <v>0</v>
      </c>
      <c r="N20" s="121">
        <f t="shared" si="2"/>
        <v>0</v>
      </c>
      <c r="O20" s="121">
        <f t="shared" si="2"/>
        <v>0</v>
      </c>
      <c r="P20" s="121">
        <f t="shared" si="2"/>
        <v>0</v>
      </c>
      <c r="Q20" s="121">
        <f t="shared" si="2"/>
        <v>0</v>
      </c>
      <c r="R20" s="121">
        <f t="shared" si="2"/>
        <v>0</v>
      </c>
      <c r="S20" s="121">
        <f t="shared" si="2"/>
        <v>0</v>
      </c>
      <c r="T20" s="121">
        <f t="shared" si="2"/>
        <v>0</v>
      </c>
      <c r="U20" s="121">
        <f t="shared" si="2"/>
        <v>0</v>
      </c>
    </row>
    <row r="21" spans="1:21" x14ac:dyDescent="0.25">
      <c r="A21" s="120" t="s">
        <v>25</v>
      </c>
      <c r="B21" s="90">
        <v>0</v>
      </c>
      <c r="C21" s="121">
        <f>B21+B21*'Operating Assumptions'!$K$7</f>
        <v>0</v>
      </c>
      <c r="D21" s="121">
        <f>C21+C21*'Operating Assumptions'!$K$7</f>
        <v>0</v>
      </c>
      <c r="E21" s="121">
        <f>D21+D21*'Operating Assumptions'!$K$7</f>
        <v>0</v>
      </c>
      <c r="F21" s="121">
        <f>E21+E21*'Operating Assumptions'!$K$7</f>
        <v>0</v>
      </c>
      <c r="G21" s="121">
        <f t="shared" si="2"/>
        <v>0</v>
      </c>
      <c r="H21" s="121">
        <f t="shared" si="2"/>
        <v>0</v>
      </c>
      <c r="I21" s="121">
        <f t="shared" si="2"/>
        <v>0</v>
      </c>
      <c r="J21" s="121">
        <f t="shared" si="2"/>
        <v>0</v>
      </c>
      <c r="K21" s="121">
        <f t="shared" si="2"/>
        <v>0</v>
      </c>
      <c r="L21" s="121">
        <f t="shared" si="2"/>
        <v>0</v>
      </c>
      <c r="M21" s="121">
        <f t="shared" si="2"/>
        <v>0</v>
      </c>
      <c r="N21" s="121">
        <f t="shared" si="2"/>
        <v>0</v>
      </c>
      <c r="O21" s="121">
        <f t="shared" si="2"/>
        <v>0</v>
      </c>
      <c r="P21" s="121">
        <f t="shared" si="2"/>
        <v>0</v>
      </c>
      <c r="Q21" s="121">
        <f t="shared" si="2"/>
        <v>0</v>
      </c>
      <c r="R21" s="121">
        <f t="shared" si="2"/>
        <v>0</v>
      </c>
      <c r="S21" s="121">
        <f t="shared" si="2"/>
        <v>0</v>
      </c>
      <c r="T21" s="121">
        <f t="shared" si="2"/>
        <v>0</v>
      </c>
      <c r="U21" s="121">
        <f t="shared" si="2"/>
        <v>0</v>
      </c>
    </row>
    <row r="22" spans="1:21" x14ac:dyDescent="0.25">
      <c r="A22" s="120" t="s">
        <v>107</v>
      </c>
      <c r="B22" s="95">
        <f>'Operating Assumptions'!K8</f>
        <v>0</v>
      </c>
      <c r="C22" s="121">
        <f>B22+B22*'Operating Assumptions'!$K$9</f>
        <v>0</v>
      </c>
      <c r="D22" s="121">
        <f>C22+C22*'Operating Assumptions'!$K$9</f>
        <v>0</v>
      </c>
      <c r="E22" s="121">
        <f>D22+D22*'Operating Assumptions'!$K$9</f>
        <v>0</v>
      </c>
      <c r="F22" s="121">
        <f>E22+E22*'Operating Assumptions'!$K$9</f>
        <v>0</v>
      </c>
      <c r="G22" s="121">
        <f>F22+F22*'Operating Assumptions'!$K$9</f>
        <v>0</v>
      </c>
      <c r="H22" s="121">
        <f>G22+G22*'Operating Assumptions'!$K$9</f>
        <v>0</v>
      </c>
      <c r="I22" s="121">
        <f>H22+H22*'Operating Assumptions'!$K$9</f>
        <v>0</v>
      </c>
      <c r="J22" s="121">
        <f>I22+I22*'Operating Assumptions'!$K$9</f>
        <v>0</v>
      </c>
      <c r="K22" s="121">
        <f>J22+J22*'Operating Assumptions'!$K$9</f>
        <v>0</v>
      </c>
      <c r="L22" s="121">
        <f>K22+K22*'Operating Assumptions'!$K$9</f>
        <v>0</v>
      </c>
      <c r="M22" s="121">
        <f>L22+L22*'Operating Assumptions'!$K$9</f>
        <v>0</v>
      </c>
      <c r="N22" s="121">
        <f>M22+M22*'Operating Assumptions'!$K$9</f>
        <v>0</v>
      </c>
      <c r="O22" s="121">
        <f>N22+N22*'Operating Assumptions'!$K$9</f>
        <v>0</v>
      </c>
      <c r="P22" s="121">
        <f>O22+O22*'Operating Assumptions'!$K$9</f>
        <v>0</v>
      </c>
      <c r="Q22" s="121">
        <f>P22+P22*'Operating Assumptions'!$K$9</f>
        <v>0</v>
      </c>
      <c r="R22" s="121">
        <f>Q22+Q22*'Operating Assumptions'!$K$9</f>
        <v>0</v>
      </c>
      <c r="S22" s="121">
        <f>R22+R22*'Operating Assumptions'!$K$9</f>
        <v>0</v>
      </c>
      <c r="T22" s="121">
        <f>S22+S22*'Operating Assumptions'!$K$9</f>
        <v>0</v>
      </c>
      <c r="U22" s="121">
        <f>T22+T22*'Operating Assumptions'!$K$9</f>
        <v>0</v>
      </c>
    </row>
    <row r="23" spans="1:21" x14ac:dyDescent="0.25">
      <c r="A23" s="91" t="s">
        <v>27</v>
      </c>
      <c r="B23" s="90">
        <v>0</v>
      </c>
      <c r="C23" s="121">
        <f>B23+B23*'Operating Assumptions'!$K$7</f>
        <v>0</v>
      </c>
      <c r="D23" s="121">
        <f>C23+C23*'Operating Assumptions'!$K$7</f>
        <v>0</v>
      </c>
      <c r="E23" s="121">
        <f>D23+D23*'Operating Assumptions'!$K$7</f>
        <v>0</v>
      </c>
      <c r="F23" s="121">
        <f>E23+E23*'Operating Assumptions'!$K$7</f>
        <v>0</v>
      </c>
      <c r="G23" s="121">
        <f t="shared" si="2"/>
        <v>0</v>
      </c>
      <c r="H23" s="121">
        <f t="shared" si="2"/>
        <v>0</v>
      </c>
      <c r="I23" s="121">
        <f t="shared" si="2"/>
        <v>0</v>
      </c>
      <c r="J23" s="121">
        <f t="shared" si="2"/>
        <v>0</v>
      </c>
      <c r="K23" s="121">
        <f t="shared" si="2"/>
        <v>0</v>
      </c>
      <c r="L23" s="121">
        <f t="shared" si="2"/>
        <v>0</v>
      </c>
      <c r="M23" s="121">
        <f t="shared" si="2"/>
        <v>0</v>
      </c>
      <c r="N23" s="121">
        <f t="shared" si="2"/>
        <v>0</v>
      </c>
      <c r="O23" s="121">
        <f t="shared" si="2"/>
        <v>0</v>
      </c>
      <c r="P23" s="121">
        <f t="shared" si="2"/>
        <v>0</v>
      </c>
      <c r="Q23" s="121">
        <f t="shared" si="2"/>
        <v>0</v>
      </c>
      <c r="R23" s="121">
        <f t="shared" si="2"/>
        <v>0</v>
      </c>
      <c r="S23" s="121">
        <f t="shared" si="2"/>
        <v>0</v>
      </c>
      <c r="T23" s="121">
        <f t="shared" si="2"/>
        <v>0</v>
      </c>
      <c r="U23" s="121">
        <f t="shared" si="2"/>
        <v>0</v>
      </c>
    </row>
    <row r="24" spans="1:21" x14ac:dyDescent="0.25">
      <c r="A24" s="91" t="s">
        <v>27</v>
      </c>
      <c r="B24" s="90">
        <v>0</v>
      </c>
      <c r="C24" s="121">
        <f>B24+B24*'Operating Assumptions'!$K$7</f>
        <v>0</v>
      </c>
      <c r="D24" s="121">
        <f>C24+C24*'Operating Assumptions'!$K$7</f>
        <v>0</v>
      </c>
      <c r="E24" s="121">
        <f>D24+D24*'Operating Assumptions'!$K$7</f>
        <v>0</v>
      </c>
      <c r="F24" s="121">
        <f>E24+E24*'Operating Assumptions'!$K$7</f>
        <v>0</v>
      </c>
      <c r="G24" s="121">
        <f t="shared" si="2"/>
        <v>0</v>
      </c>
      <c r="H24" s="121">
        <f t="shared" si="2"/>
        <v>0</v>
      </c>
      <c r="I24" s="121">
        <f t="shared" si="2"/>
        <v>0</v>
      </c>
      <c r="J24" s="121">
        <f t="shared" si="2"/>
        <v>0</v>
      </c>
      <c r="K24" s="121">
        <f t="shared" si="2"/>
        <v>0</v>
      </c>
      <c r="L24" s="121">
        <f t="shared" si="2"/>
        <v>0</v>
      </c>
      <c r="M24" s="121">
        <f t="shared" si="2"/>
        <v>0</v>
      </c>
      <c r="N24" s="121">
        <f t="shared" si="2"/>
        <v>0</v>
      </c>
      <c r="O24" s="121">
        <f t="shared" si="2"/>
        <v>0</v>
      </c>
      <c r="P24" s="121">
        <f t="shared" si="2"/>
        <v>0</v>
      </c>
      <c r="Q24" s="121">
        <f t="shared" si="2"/>
        <v>0</v>
      </c>
      <c r="R24" s="121">
        <f t="shared" si="2"/>
        <v>0</v>
      </c>
      <c r="S24" s="121">
        <f t="shared" si="2"/>
        <v>0</v>
      </c>
      <c r="T24" s="121">
        <f t="shared" si="2"/>
        <v>0</v>
      </c>
      <c r="U24" s="121">
        <f t="shared" si="2"/>
        <v>0</v>
      </c>
    </row>
    <row r="25" spans="1:21" x14ac:dyDescent="0.25">
      <c r="A25" s="92" t="s">
        <v>27</v>
      </c>
      <c r="B25" s="93">
        <v>0</v>
      </c>
      <c r="C25" s="123">
        <f>B25+B25*'Operating Assumptions'!$K$7</f>
        <v>0</v>
      </c>
      <c r="D25" s="123">
        <f>C25+C25*'Operating Assumptions'!$K$7</f>
        <v>0</v>
      </c>
      <c r="E25" s="123">
        <f>D25+D25*'Operating Assumptions'!$K$7</f>
        <v>0</v>
      </c>
      <c r="F25" s="123">
        <f>E25+E25*'Operating Assumptions'!$K$7</f>
        <v>0</v>
      </c>
      <c r="G25" s="123">
        <f t="shared" si="2"/>
        <v>0</v>
      </c>
      <c r="H25" s="123">
        <f t="shared" si="2"/>
        <v>0</v>
      </c>
      <c r="I25" s="123">
        <f t="shared" si="2"/>
        <v>0</v>
      </c>
      <c r="J25" s="123">
        <f t="shared" si="2"/>
        <v>0</v>
      </c>
      <c r="K25" s="123">
        <f t="shared" si="2"/>
        <v>0</v>
      </c>
      <c r="L25" s="123">
        <f t="shared" si="2"/>
        <v>0</v>
      </c>
      <c r="M25" s="123">
        <f t="shared" si="2"/>
        <v>0</v>
      </c>
      <c r="N25" s="123">
        <f t="shared" si="2"/>
        <v>0</v>
      </c>
      <c r="O25" s="123">
        <f t="shared" si="2"/>
        <v>0</v>
      </c>
      <c r="P25" s="123">
        <f t="shared" si="2"/>
        <v>0</v>
      </c>
      <c r="Q25" s="123">
        <f t="shared" si="2"/>
        <v>0</v>
      </c>
      <c r="R25" s="123">
        <f t="shared" si="2"/>
        <v>0</v>
      </c>
      <c r="S25" s="123">
        <f t="shared" si="2"/>
        <v>0</v>
      </c>
      <c r="T25" s="123">
        <f t="shared" si="2"/>
        <v>0</v>
      </c>
      <c r="U25" s="123">
        <f t="shared" si="2"/>
        <v>0</v>
      </c>
    </row>
    <row r="26" spans="1:21" x14ac:dyDescent="0.25">
      <c r="A26" s="122" t="s">
        <v>26</v>
      </c>
      <c r="B26" s="121">
        <f>SUM(B12:B25)</f>
        <v>0</v>
      </c>
      <c r="C26" s="121">
        <f t="shared" ref="C26:U26" si="3">SUM(C12:C25)</f>
        <v>0</v>
      </c>
      <c r="D26" s="121">
        <f t="shared" si="3"/>
        <v>0</v>
      </c>
      <c r="E26" s="121">
        <f t="shared" si="3"/>
        <v>0</v>
      </c>
      <c r="F26" s="121">
        <f t="shared" si="3"/>
        <v>0</v>
      </c>
      <c r="G26" s="121">
        <f t="shared" si="3"/>
        <v>0</v>
      </c>
      <c r="H26" s="121">
        <f t="shared" si="3"/>
        <v>0</v>
      </c>
      <c r="I26" s="121">
        <f t="shared" si="3"/>
        <v>0</v>
      </c>
      <c r="J26" s="121">
        <f t="shared" si="3"/>
        <v>0</v>
      </c>
      <c r="K26" s="121">
        <f t="shared" si="3"/>
        <v>0</v>
      </c>
      <c r="L26" s="121">
        <f t="shared" si="3"/>
        <v>0</v>
      </c>
      <c r="M26" s="121">
        <f t="shared" si="3"/>
        <v>0</v>
      </c>
      <c r="N26" s="121">
        <f t="shared" si="3"/>
        <v>0</v>
      </c>
      <c r="O26" s="121">
        <f t="shared" si="3"/>
        <v>0</v>
      </c>
      <c r="P26" s="121">
        <f t="shared" si="3"/>
        <v>0</v>
      </c>
      <c r="Q26" s="121">
        <f t="shared" si="3"/>
        <v>0</v>
      </c>
      <c r="R26" s="121">
        <f t="shared" si="3"/>
        <v>0</v>
      </c>
      <c r="S26" s="121">
        <f t="shared" si="3"/>
        <v>0</v>
      </c>
      <c r="T26" s="121">
        <f t="shared" si="3"/>
        <v>0</v>
      </c>
      <c r="U26" s="121">
        <f t="shared" si="3"/>
        <v>0</v>
      </c>
    </row>
    <row r="27" spans="1:21" x14ac:dyDescent="0.25">
      <c r="A27" s="118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</row>
    <row r="28" spans="1:21" ht="15.75" x14ac:dyDescent="0.25">
      <c r="A28" s="115" t="s">
        <v>17</v>
      </c>
      <c r="B28" s="121">
        <f>B9-B26</f>
        <v>0</v>
      </c>
      <c r="C28" s="121">
        <f t="shared" ref="C28:U28" si="4">C9-C26</f>
        <v>0</v>
      </c>
      <c r="D28" s="121">
        <f t="shared" si="4"/>
        <v>0</v>
      </c>
      <c r="E28" s="121">
        <f t="shared" si="4"/>
        <v>0</v>
      </c>
      <c r="F28" s="121">
        <f t="shared" si="4"/>
        <v>0</v>
      </c>
      <c r="G28" s="121">
        <f t="shared" si="4"/>
        <v>0</v>
      </c>
      <c r="H28" s="121">
        <f t="shared" si="4"/>
        <v>0</v>
      </c>
      <c r="I28" s="121">
        <f t="shared" si="4"/>
        <v>0</v>
      </c>
      <c r="J28" s="121">
        <f t="shared" si="4"/>
        <v>0</v>
      </c>
      <c r="K28" s="121">
        <f t="shared" si="4"/>
        <v>0</v>
      </c>
      <c r="L28" s="121">
        <f t="shared" si="4"/>
        <v>0</v>
      </c>
      <c r="M28" s="121">
        <f t="shared" si="4"/>
        <v>0</v>
      </c>
      <c r="N28" s="121">
        <f t="shared" si="4"/>
        <v>0</v>
      </c>
      <c r="O28" s="121">
        <f t="shared" si="4"/>
        <v>0</v>
      </c>
      <c r="P28" s="121">
        <f t="shared" si="4"/>
        <v>0</v>
      </c>
      <c r="Q28" s="121">
        <f t="shared" si="4"/>
        <v>0</v>
      </c>
      <c r="R28" s="121">
        <f t="shared" si="4"/>
        <v>0</v>
      </c>
      <c r="S28" s="121">
        <f t="shared" si="4"/>
        <v>0</v>
      </c>
      <c r="T28" s="121">
        <f t="shared" si="4"/>
        <v>0</v>
      </c>
      <c r="U28" s="121">
        <f t="shared" si="4"/>
        <v>0</v>
      </c>
    </row>
    <row r="29" spans="1:21" x14ac:dyDescent="0.25">
      <c r="A29" s="118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</row>
    <row r="30" spans="1:21" ht="15.75" x14ac:dyDescent="0.25">
      <c r="A30" s="115" t="s">
        <v>90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</row>
    <row r="31" spans="1:21" x14ac:dyDescent="0.25">
      <c r="A31" s="124" t="s">
        <v>94</v>
      </c>
      <c r="B31" s="94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94">
        <v>0</v>
      </c>
      <c r="L31" s="94">
        <v>0</v>
      </c>
      <c r="M31" s="94">
        <v>0</v>
      </c>
      <c r="N31" s="94">
        <v>0</v>
      </c>
      <c r="O31" s="94">
        <v>0</v>
      </c>
      <c r="P31" s="94">
        <v>0</v>
      </c>
      <c r="Q31" s="94">
        <v>0</v>
      </c>
      <c r="R31" s="94">
        <v>0</v>
      </c>
      <c r="S31" s="94">
        <v>0</v>
      </c>
      <c r="T31" s="94">
        <v>0</v>
      </c>
      <c r="U31" s="94">
        <v>0</v>
      </c>
    </row>
    <row r="32" spans="1:21" x14ac:dyDescent="0.25">
      <c r="A32" s="120" t="s">
        <v>93</v>
      </c>
      <c r="B32" s="90">
        <v>0</v>
      </c>
      <c r="C32" s="90">
        <v>0</v>
      </c>
      <c r="D32" s="90">
        <v>0</v>
      </c>
      <c r="E32" s="90">
        <v>0</v>
      </c>
      <c r="F32" s="90">
        <v>0</v>
      </c>
      <c r="G32" s="90">
        <v>0</v>
      </c>
      <c r="H32" s="90">
        <v>0</v>
      </c>
      <c r="I32" s="90">
        <v>0</v>
      </c>
      <c r="J32" s="90">
        <v>0</v>
      </c>
      <c r="K32" s="90">
        <v>0</v>
      </c>
      <c r="L32" s="90">
        <v>0</v>
      </c>
      <c r="M32" s="90">
        <v>0</v>
      </c>
      <c r="N32" s="90">
        <v>0</v>
      </c>
      <c r="O32" s="90">
        <v>0</v>
      </c>
      <c r="P32" s="90">
        <v>0</v>
      </c>
      <c r="Q32" s="90">
        <v>0</v>
      </c>
      <c r="R32" s="90">
        <v>0</v>
      </c>
      <c r="S32" s="90">
        <v>0</v>
      </c>
      <c r="T32" s="90">
        <v>0</v>
      </c>
      <c r="U32" s="90">
        <v>0</v>
      </c>
    </row>
    <row r="33" spans="1:23" x14ac:dyDescent="0.25">
      <c r="A33" s="91" t="s">
        <v>112</v>
      </c>
      <c r="B33" s="90">
        <v>0</v>
      </c>
      <c r="C33" s="90">
        <v>0</v>
      </c>
      <c r="D33" s="90">
        <v>0</v>
      </c>
      <c r="E33" s="90">
        <v>0</v>
      </c>
      <c r="F33" s="90">
        <v>0</v>
      </c>
      <c r="G33" s="90">
        <v>0</v>
      </c>
      <c r="H33" s="90">
        <v>0</v>
      </c>
      <c r="I33" s="90">
        <v>0</v>
      </c>
      <c r="J33" s="90">
        <v>0</v>
      </c>
      <c r="K33" s="90">
        <v>0</v>
      </c>
      <c r="L33" s="90">
        <v>0</v>
      </c>
      <c r="M33" s="90">
        <v>0</v>
      </c>
      <c r="N33" s="90">
        <v>0</v>
      </c>
      <c r="O33" s="90">
        <v>0</v>
      </c>
      <c r="P33" s="90">
        <v>0</v>
      </c>
      <c r="Q33" s="90">
        <v>0</v>
      </c>
      <c r="R33" s="90">
        <v>0</v>
      </c>
      <c r="S33" s="90">
        <v>0</v>
      </c>
      <c r="T33" s="90">
        <v>0</v>
      </c>
      <c r="U33" s="90">
        <v>0</v>
      </c>
    </row>
    <row r="34" spans="1:23" x14ac:dyDescent="0.25">
      <c r="A34" s="91" t="s">
        <v>112</v>
      </c>
      <c r="B34" s="90">
        <v>0</v>
      </c>
      <c r="C34" s="90">
        <v>0</v>
      </c>
      <c r="D34" s="90">
        <v>0</v>
      </c>
      <c r="E34" s="90">
        <v>0</v>
      </c>
      <c r="F34" s="90">
        <v>0</v>
      </c>
      <c r="G34" s="90">
        <v>0</v>
      </c>
      <c r="H34" s="90">
        <v>0</v>
      </c>
      <c r="I34" s="90">
        <v>0</v>
      </c>
      <c r="J34" s="90">
        <v>0</v>
      </c>
      <c r="K34" s="90">
        <v>0</v>
      </c>
      <c r="L34" s="90">
        <v>0</v>
      </c>
      <c r="M34" s="90">
        <v>0</v>
      </c>
      <c r="N34" s="90">
        <v>0</v>
      </c>
      <c r="O34" s="90">
        <v>0</v>
      </c>
      <c r="P34" s="90">
        <v>0</v>
      </c>
      <c r="Q34" s="90">
        <v>0</v>
      </c>
      <c r="R34" s="90">
        <v>0</v>
      </c>
      <c r="S34" s="90">
        <v>0</v>
      </c>
      <c r="T34" s="90">
        <v>0</v>
      </c>
      <c r="U34" s="90">
        <v>0</v>
      </c>
    </row>
    <row r="35" spans="1:23" x14ac:dyDescent="0.25">
      <c r="A35" s="91" t="s">
        <v>112</v>
      </c>
      <c r="B35" s="90">
        <v>0</v>
      </c>
      <c r="C35" s="90">
        <v>0</v>
      </c>
      <c r="D35" s="90">
        <v>0</v>
      </c>
      <c r="E35" s="90">
        <v>0</v>
      </c>
      <c r="F35" s="90">
        <v>0</v>
      </c>
      <c r="G35" s="90">
        <v>0</v>
      </c>
      <c r="H35" s="90">
        <v>0</v>
      </c>
      <c r="I35" s="90">
        <v>0</v>
      </c>
      <c r="J35" s="90">
        <v>0</v>
      </c>
      <c r="K35" s="90">
        <v>0</v>
      </c>
      <c r="L35" s="90">
        <v>0</v>
      </c>
      <c r="M35" s="90">
        <v>0</v>
      </c>
      <c r="N35" s="90">
        <v>0</v>
      </c>
      <c r="O35" s="90">
        <v>0</v>
      </c>
      <c r="P35" s="90">
        <v>0</v>
      </c>
      <c r="Q35" s="90">
        <v>0</v>
      </c>
      <c r="R35" s="90">
        <v>0</v>
      </c>
      <c r="S35" s="90">
        <v>0</v>
      </c>
      <c r="T35" s="90">
        <v>0</v>
      </c>
      <c r="U35" s="90">
        <v>0</v>
      </c>
    </row>
    <row r="36" spans="1:23" x14ac:dyDescent="0.25">
      <c r="A36" s="118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W36" s="116" t="s">
        <v>89</v>
      </c>
    </row>
    <row r="37" spans="1:23" ht="15.75" x14ac:dyDescent="0.25">
      <c r="A37" s="125" t="s">
        <v>101</v>
      </c>
      <c r="B37" s="126">
        <f t="shared" ref="B37:U37" si="5">IFERROR(B28/SUM(B31:B35), 0)</f>
        <v>0</v>
      </c>
      <c r="C37" s="126">
        <f t="shared" si="5"/>
        <v>0</v>
      </c>
      <c r="D37" s="126">
        <f t="shared" si="5"/>
        <v>0</v>
      </c>
      <c r="E37" s="126">
        <f t="shared" si="5"/>
        <v>0</v>
      </c>
      <c r="F37" s="126">
        <f t="shared" si="5"/>
        <v>0</v>
      </c>
      <c r="G37" s="126">
        <f t="shared" si="5"/>
        <v>0</v>
      </c>
      <c r="H37" s="126">
        <f t="shared" si="5"/>
        <v>0</v>
      </c>
      <c r="I37" s="126">
        <f t="shared" si="5"/>
        <v>0</v>
      </c>
      <c r="J37" s="126">
        <f t="shared" si="5"/>
        <v>0</v>
      </c>
      <c r="K37" s="126">
        <f t="shared" si="5"/>
        <v>0</v>
      </c>
      <c r="L37" s="126">
        <f t="shared" si="5"/>
        <v>0</v>
      </c>
      <c r="M37" s="126">
        <f t="shared" si="5"/>
        <v>0</v>
      </c>
      <c r="N37" s="126">
        <f t="shared" si="5"/>
        <v>0</v>
      </c>
      <c r="O37" s="126">
        <f t="shared" si="5"/>
        <v>0</v>
      </c>
      <c r="P37" s="126">
        <f t="shared" si="5"/>
        <v>0</v>
      </c>
      <c r="Q37" s="126">
        <f t="shared" si="5"/>
        <v>0</v>
      </c>
      <c r="R37" s="126">
        <f t="shared" si="5"/>
        <v>0</v>
      </c>
      <c r="S37" s="126">
        <f t="shared" si="5"/>
        <v>0</v>
      </c>
      <c r="T37" s="126">
        <f t="shared" si="5"/>
        <v>0</v>
      </c>
      <c r="U37" s="126">
        <f t="shared" si="5"/>
        <v>0</v>
      </c>
      <c r="W37" s="127">
        <f>AVERAGE(B37:U37)</f>
        <v>0</v>
      </c>
    </row>
    <row r="38" spans="1:23" x14ac:dyDescent="0.25">
      <c r="A38" s="118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</row>
    <row r="39" spans="1:23" ht="15.75" x14ac:dyDescent="0.25">
      <c r="A39" s="115" t="s">
        <v>34</v>
      </c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</row>
    <row r="40" spans="1:23" x14ac:dyDescent="0.25">
      <c r="A40" s="91" t="s">
        <v>33</v>
      </c>
      <c r="B40" s="90">
        <v>0</v>
      </c>
      <c r="C40" s="90">
        <v>0</v>
      </c>
      <c r="D40" s="90">
        <v>0</v>
      </c>
      <c r="E40" s="90">
        <v>0</v>
      </c>
      <c r="F40" s="90">
        <v>0</v>
      </c>
      <c r="G40" s="90">
        <v>0</v>
      </c>
      <c r="H40" s="90">
        <v>0</v>
      </c>
      <c r="I40" s="90">
        <v>0</v>
      </c>
      <c r="J40" s="90">
        <v>0</v>
      </c>
      <c r="K40" s="90">
        <v>0</v>
      </c>
      <c r="L40" s="90">
        <v>0</v>
      </c>
      <c r="M40" s="90">
        <v>0</v>
      </c>
      <c r="N40" s="90">
        <v>0</v>
      </c>
      <c r="O40" s="90">
        <v>0</v>
      </c>
      <c r="P40" s="90">
        <v>0</v>
      </c>
      <c r="Q40" s="90">
        <v>0</v>
      </c>
      <c r="R40" s="90">
        <v>0</v>
      </c>
      <c r="S40" s="90">
        <v>0</v>
      </c>
      <c r="T40" s="90">
        <v>0</v>
      </c>
      <c r="U40" s="90">
        <v>0</v>
      </c>
    </row>
    <row r="41" spans="1:23" x14ac:dyDescent="0.25">
      <c r="A41" s="92" t="s">
        <v>33</v>
      </c>
      <c r="B41" s="93">
        <v>0</v>
      </c>
      <c r="C41" s="93">
        <v>0</v>
      </c>
      <c r="D41" s="93">
        <v>0</v>
      </c>
      <c r="E41" s="93">
        <v>0</v>
      </c>
      <c r="F41" s="93">
        <v>0</v>
      </c>
      <c r="G41" s="93">
        <v>0</v>
      </c>
      <c r="H41" s="93">
        <v>0</v>
      </c>
      <c r="I41" s="93">
        <v>0</v>
      </c>
      <c r="J41" s="93">
        <v>0</v>
      </c>
      <c r="K41" s="93">
        <v>0</v>
      </c>
      <c r="L41" s="93">
        <v>0</v>
      </c>
      <c r="M41" s="93">
        <v>0</v>
      </c>
      <c r="N41" s="93">
        <v>0</v>
      </c>
      <c r="O41" s="93">
        <v>0</v>
      </c>
      <c r="P41" s="93">
        <v>0</v>
      </c>
      <c r="Q41" s="93">
        <v>0</v>
      </c>
      <c r="R41" s="93">
        <v>0</v>
      </c>
      <c r="S41" s="93">
        <v>0</v>
      </c>
      <c r="T41" s="93">
        <v>0</v>
      </c>
      <c r="U41" s="93">
        <v>0</v>
      </c>
    </row>
    <row r="42" spans="1:23" x14ac:dyDescent="0.25">
      <c r="A42" s="91" t="s">
        <v>33</v>
      </c>
      <c r="B42" s="90">
        <v>0</v>
      </c>
      <c r="C42" s="90">
        <v>0</v>
      </c>
      <c r="D42" s="90">
        <v>0</v>
      </c>
      <c r="E42" s="90">
        <v>0</v>
      </c>
      <c r="F42" s="90">
        <v>0</v>
      </c>
      <c r="G42" s="90">
        <v>0</v>
      </c>
      <c r="H42" s="90">
        <v>0</v>
      </c>
      <c r="I42" s="90">
        <v>0</v>
      </c>
      <c r="J42" s="90">
        <v>0</v>
      </c>
      <c r="K42" s="90">
        <v>0</v>
      </c>
      <c r="L42" s="90">
        <v>0</v>
      </c>
      <c r="M42" s="90">
        <v>0</v>
      </c>
      <c r="N42" s="90">
        <v>0</v>
      </c>
      <c r="O42" s="90">
        <v>0</v>
      </c>
      <c r="P42" s="90">
        <v>0</v>
      </c>
      <c r="Q42" s="90">
        <v>0</v>
      </c>
      <c r="R42" s="90">
        <v>0</v>
      </c>
      <c r="S42" s="90">
        <v>0</v>
      </c>
      <c r="T42" s="90">
        <v>0</v>
      </c>
      <c r="U42" s="90">
        <v>0</v>
      </c>
    </row>
    <row r="43" spans="1:23" x14ac:dyDescent="0.25">
      <c r="A43" s="132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</row>
    <row r="44" spans="1:23" ht="15.75" x14ac:dyDescent="0.25">
      <c r="A44" s="115" t="s">
        <v>28</v>
      </c>
      <c r="B44" s="121">
        <f t="shared" ref="B44:U44" si="6">B28-SUM(B31:B35)-SUM(B40:B42)</f>
        <v>0</v>
      </c>
      <c r="C44" s="121">
        <f t="shared" si="6"/>
        <v>0</v>
      </c>
      <c r="D44" s="121">
        <f t="shared" si="6"/>
        <v>0</v>
      </c>
      <c r="E44" s="121">
        <f t="shared" si="6"/>
        <v>0</v>
      </c>
      <c r="F44" s="121">
        <f t="shared" si="6"/>
        <v>0</v>
      </c>
      <c r="G44" s="121">
        <f t="shared" si="6"/>
        <v>0</v>
      </c>
      <c r="H44" s="121">
        <f t="shared" si="6"/>
        <v>0</v>
      </c>
      <c r="I44" s="121">
        <f t="shared" si="6"/>
        <v>0</v>
      </c>
      <c r="J44" s="121">
        <f t="shared" si="6"/>
        <v>0</v>
      </c>
      <c r="K44" s="121">
        <f t="shared" si="6"/>
        <v>0</v>
      </c>
      <c r="L44" s="121">
        <f t="shared" si="6"/>
        <v>0</v>
      </c>
      <c r="M44" s="121">
        <f t="shared" si="6"/>
        <v>0</v>
      </c>
      <c r="N44" s="121">
        <f t="shared" si="6"/>
        <v>0</v>
      </c>
      <c r="O44" s="121">
        <f t="shared" si="6"/>
        <v>0</v>
      </c>
      <c r="P44" s="121">
        <f t="shared" si="6"/>
        <v>0</v>
      </c>
      <c r="Q44" s="121">
        <f t="shared" si="6"/>
        <v>0</v>
      </c>
      <c r="R44" s="121">
        <f t="shared" si="6"/>
        <v>0</v>
      </c>
      <c r="S44" s="121">
        <f t="shared" si="6"/>
        <v>0</v>
      </c>
      <c r="T44" s="121">
        <f t="shared" si="6"/>
        <v>0</v>
      </c>
      <c r="U44" s="121">
        <f t="shared" si="6"/>
        <v>0</v>
      </c>
    </row>
    <row r="45" spans="1:23" x14ac:dyDescent="0.25">
      <c r="A45" s="118"/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</row>
    <row r="46" spans="1:23" ht="15.75" x14ac:dyDescent="0.25">
      <c r="A46" s="115" t="s">
        <v>88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</row>
    <row r="47" spans="1:23" x14ac:dyDescent="0.25">
      <c r="A47" s="124" t="s">
        <v>91</v>
      </c>
      <c r="B47" s="94">
        <v>0</v>
      </c>
      <c r="C47" s="94">
        <v>0</v>
      </c>
      <c r="D47" s="94">
        <v>0</v>
      </c>
      <c r="E47" s="94">
        <v>0</v>
      </c>
      <c r="F47" s="94">
        <v>0</v>
      </c>
      <c r="G47" s="94">
        <v>0</v>
      </c>
      <c r="H47" s="94">
        <v>0</v>
      </c>
      <c r="I47" s="94">
        <v>0</v>
      </c>
      <c r="J47" s="94">
        <v>0</v>
      </c>
      <c r="K47" s="94">
        <v>0</v>
      </c>
      <c r="L47" s="94">
        <v>0</v>
      </c>
      <c r="M47" s="94">
        <v>0</v>
      </c>
      <c r="N47" s="94">
        <v>0</v>
      </c>
      <c r="O47" s="94">
        <v>0</v>
      </c>
      <c r="P47" s="94">
        <v>0</v>
      </c>
      <c r="Q47" s="94">
        <v>0</v>
      </c>
      <c r="R47" s="94">
        <v>0</v>
      </c>
      <c r="S47" s="94">
        <v>0</v>
      </c>
      <c r="T47" s="94">
        <v>0</v>
      </c>
      <c r="U47" s="94">
        <v>0</v>
      </c>
    </row>
    <row r="48" spans="1:23" x14ac:dyDescent="0.25">
      <c r="A48" s="128" t="s">
        <v>92</v>
      </c>
      <c r="B48" s="96">
        <f>'Development Assumptions'!B49-B47</f>
        <v>0</v>
      </c>
      <c r="C48" s="97">
        <f>B48-C47</f>
        <v>0</v>
      </c>
      <c r="D48" s="97">
        <f t="shared" ref="D48:U48" si="7">C48-D47</f>
        <v>0</v>
      </c>
      <c r="E48" s="97">
        <f t="shared" si="7"/>
        <v>0</v>
      </c>
      <c r="F48" s="97">
        <f t="shared" si="7"/>
        <v>0</v>
      </c>
      <c r="G48" s="97">
        <f t="shared" si="7"/>
        <v>0</v>
      </c>
      <c r="H48" s="97">
        <f t="shared" si="7"/>
        <v>0</v>
      </c>
      <c r="I48" s="97">
        <f t="shared" si="7"/>
        <v>0</v>
      </c>
      <c r="J48" s="97">
        <f t="shared" si="7"/>
        <v>0</v>
      </c>
      <c r="K48" s="97">
        <f t="shared" si="7"/>
        <v>0</v>
      </c>
      <c r="L48" s="97">
        <f t="shared" si="7"/>
        <v>0</v>
      </c>
      <c r="M48" s="97">
        <f t="shared" si="7"/>
        <v>0</v>
      </c>
      <c r="N48" s="97">
        <f t="shared" si="7"/>
        <v>0</v>
      </c>
      <c r="O48" s="97">
        <f t="shared" si="7"/>
        <v>0</v>
      </c>
      <c r="P48" s="97">
        <f t="shared" si="7"/>
        <v>0</v>
      </c>
      <c r="Q48" s="97">
        <f t="shared" si="7"/>
        <v>0</v>
      </c>
      <c r="R48" s="97">
        <f t="shared" si="7"/>
        <v>0</v>
      </c>
      <c r="S48" s="97">
        <f t="shared" si="7"/>
        <v>0</v>
      </c>
      <c r="T48" s="97">
        <f t="shared" si="7"/>
        <v>0</v>
      </c>
      <c r="U48" s="97">
        <f t="shared" si="7"/>
        <v>0</v>
      </c>
    </row>
    <row r="49" spans="1:21" x14ac:dyDescent="0.25">
      <c r="A49" s="91" t="s">
        <v>29</v>
      </c>
      <c r="B49" s="94">
        <v>0</v>
      </c>
      <c r="C49" s="94">
        <v>0</v>
      </c>
      <c r="D49" s="94">
        <v>0</v>
      </c>
      <c r="E49" s="94">
        <v>0</v>
      </c>
      <c r="F49" s="94">
        <v>0</v>
      </c>
      <c r="G49" s="94">
        <v>0</v>
      </c>
      <c r="H49" s="94">
        <v>0</v>
      </c>
      <c r="I49" s="94">
        <v>0</v>
      </c>
      <c r="J49" s="94">
        <v>0</v>
      </c>
      <c r="K49" s="94">
        <v>0</v>
      </c>
      <c r="L49" s="94">
        <v>0</v>
      </c>
      <c r="M49" s="94">
        <v>0</v>
      </c>
      <c r="N49" s="94">
        <v>0</v>
      </c>
      <c r="O49" s="94">
        <v>0</v>
      </c>
      <c r="P49" s="94">
        <v>0</v>
      </c>
      <c r="Q49" s="94">
        <v>0</v>
      </c>
      <c r="R49" s="94">
        <v>0</v>
      </c>
      <c r="S49" s="94">
        <v>0</v>
      </c>
      <c r="T49" s="94">
        <v>0</v>
      </c>
      <c r="U49" s="94">
        <v>0</v>
      </c>
    </row>
    <row r="50" spans="1:21" x14ac:dyDescent="0.25">
      <c r="A50" s="91" t="s">
        <v>30</v>
      </c>
      <c r="B50" s="94">
        <v>0</v>
      </c>
      <c r="C50" s="94">
        <v>0</v>
      </c>
      <c r="D50" s="94">
        <v>0</v>
      </c>
      <c r="E50" s="94">
        <v>0</v>
      </c>
      <c r="F50" s="94">
        <v>0</v>
      </c>
      <c r="G50" s="94">
        <v>0</v>
      </c>
      <c r="H50" s="94">
        <v>0</v>
      </c>
      <c r="I50" s="94">
        <v>0</v>
      </c>
      <c r="J50" s="94">
        <v>0</v>
      </c>
      <c r="K50" s="94">
        <v>0</v>
      </c>
      <c r="L50" s="94">
        <v>0</v>
      </c>
      <c r="M50" s="94">
        <v>0</v>
      </c>
      <c r="N50" s="94">
        <v>0</v>
      </c>
      <c r="O50" s="94">
        <v>0</v>
      </c>
      <c r="P50" s="94">
        <v>0</v>
      </c>
      <c r="Q50" s="94">
        <v>0</v>
      </c>
      <c r="R50" s="94">
        <v>0</v>
      </c>
      <c r="S50" s="94">
        <v>0</v>
      </c>
      <c r="T50" s="94">
        <v>0</v>
      </c>
      <c r="U50" s="94">
        <v>0</v>
      </c>
    </row>
    <row r="51" spans="1:21" x14ac:dyDescent="0.25">
      <c r="A51" s="91" t="s">
        <v>31</v>
      </c>
      <c r="B51" s="94">
        <v>0</v>
      </c>
      <c r="C51" s="94">
        <v>0</v>
      </c>
      <c r="D51" s="94">
        <v>0</v>
      </c>
      <c r="E51" s="94">
        <v>0</v>
      </c>
      <c r="F51" s="94">
        <v>0</v>
      </c>
      <c r="G51" s="94">
        <v>0</v>
      </c>
      <c r="H51" s="94">
        <v>0</v>
      </c>
      <c r="I51" s="94">
        <v>0</v>
      </c>
      <c r="J51" s="94">
        <v>0</v>
      </c>
      <c r="K51" s="94">
        <v>0</v>
      </c>
      <c r="L51" s="94">
        <v>0</v>
      </c>
      <c r="M51" s="94">
        <v>0</v>
      </c>
      <c r="N51" s="94">
        <v>0</v>
      </c>
      <c r="O51" s="94">
        <v>0</v>
      </c>
      <c r="P51" s="94">
        <v>0</v>
      </c>
      <c r="Q51" s="94">
        <v>0</v>
      </c>
      <c r="R51" s="94">
        <v>0</v>
      </c>
      <c r="S51" s="94">
        <v>0</v>
      </c>
      <c r="T51" s="94">
        <v>0</v>
      </c>
      <c r="U51" s="94">
        <v>0</v>
      </c>
    </row>
    <row r="52" spans="1:21" x14ac:dyDescent="0.25">
      <c r="A52" s="92" t="s">
        <v>32</v>
      </c>
      <c r="B52" s="94">
        <v>0</v>
      </c>
      <c r="C52" s="94">
        <v>0</v>
      </c>
      <c r="D52" s="94">
        <v>0</v>
      </c>
      <c r="E52" s="94">
        <v>0</v>
      </c>
      <c r="F52" s="94">
        <v>0</v>
      </c>
      <c r="G52" s="94">
        <v>0</v>
      </c>
      <c r="H52" s="94">
        <v>0</v>
      </c>
      <c r="I52" s="94">
        <v>0</v>
      </c>
      <c r="J52" s="94">
        <v>0</v>
      </c>
      <c r="K52" s="94">
        <v>0</v>
      </c>
      <c r="L52" s="94">
        <v>0</v>
      </c>
      <c r="M52" s="94">
        <v>0</v>
      </c>
      <c r="N52" s="94">
        <v>0</v>
      </c>
      <c r="O52" s="94">
        <v>0</v>
      </c>
      <c r="P52" s="94">
        <v>0</v>
      </c>
      <c r="Q52" s="94">
        <v>0</v>
      </c>
      <c r="R52" s="94">
        <v>0</v>
      </c>
      <c r="S52" s="94">
        <v>0</v>
      </c>
      <c r="T52" s="94">
        <v>0</v>
      </c>
      <c r="U52" s="94">
        <v>0</v>
      </c>
    </row>
    <row r="53" spans="1:21" x14ac:dyDescent="0.25">
      <c r="A53" s="91" t="s">
        <v>32</v>
      </c>
      <c r="B53" s="94">
        <v>0</v>
      </c>
      <c r="C53" s="94">
        <v>0</v>
      </c>
      <c r="D53" s="94">
        <v>0</v>
      </c>
      <c r="E53" s="94">
        <v>0</v>
      </c>
      <c r="F53" s="94">
        <v>0</v>
      </c>
      <c r="G53" s="94">
        <v>0</v>
      </c>
      <c r="H53" s="94">
        <v>0</v>
      </c>
      <c r="I53" s="94">
        <v>0</v>
      </c>
      <c r="J53" s="94">
        <v>0</v>
      </c>
      <c r="K53" s="94">
        <v>0</v>
      </c>
      <c r="L53" s="94">
        <v>0</v>
      </c>
      <c r="M53" s="94">
        <v>0</v>
      </c>
      <c r="N53" s="94">
        <v>0</v>
      </c>
      <c r="O53" s="94">
        <v>0</v>
      </c>
      <c r="P53" s="94">
        <v>0</v>
      </c>
      <c r="Q53" s="94">
        <v>0</v>
      </c>
      <c r="R53" s="94">
        <v>0</v>
      </c>
      <c r="S53" s="94">
        <v>0</v>
      </c>
      <c r="T53" s="94">
        <v>0</v>
      </c>
      <c r="U53" s="94">
        <v>0</v>
      </c>
    </row>
    <row r="54" spans="1:21" x14ac:dyDescent="0.25">
      <c r="A54" s="118"/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</row>
    <row r="55" spans="1:21" ht="15.75" x14ac:dyDescent="0.25">
      <c r="A55" s="115" t="s">
        <v>95</v>
      </c>
      <c r="B55" s="121">
        <f>B44-SUM(B47, B49:B53)</f>
        <v>0</v>
      </c>
      <c r="C55" s="121">
        <f t="shared" ref="C55:U55" si="8">C44-SUM(C47, C49:C53)</f>
        <v>0</v>
      </c>
      <c r="D55" s="121">
        <f t="shared" si="8"/>
        <v>0</v>
      </c>
      <c r="E55" s="121">
        <f t="shared" si="8"/>
        <v>0</v>
      </c>
      <c r="F55" s="121">
        <f t="shared" si="8"/>
        <v>0</v>
      </c>
      <c r="G55" s="121">
        <f t="shared" si="8"/>
        <v>0</v>
      </c>
      <c r="H55" s="121">
        <f t="shared" si="8"/>
        <v>0</v>
      </c>
      <c r="I55" s="121">
        <f t="shared" si="8"/>
        <v>0</v>
      </c>
      <c r="J55" s="121">
        <f t="shared" si="8"/>
        <v>0</v>
      </c>
      <c r="K55" s="121">
        <f t="shared" si="8"/>
        <v>0</v>
      </c>
      <c r="L55" s="121">
        <f t="shared" si="8"/>
        <v>0</v>
      </c>
      <c r="M55" s="121">
        <f t="shared" si="8"/>
        <v>0</v>
      </c>
      <c r="N55" s="121">
        <f t="shared" si="8"/>
        <v>0</v>
      </c>
      <c r="O55" s="121">
        <f t="shared" si="8"/>
        <v>0</v>
      </c>
      <c r="P55" s="121">
        <f t="shared" si="8"/>
        <v>0</v>
      </c>
      <c r="Q55" s="121">
        <f t="shared" si="8"/>
        <v>0</v>
      </c>
      <c r="R55" s="121">
        <f t="shared" si="8"/>
        <v>0</v>
      </c>
      <c r="S55" s="121">
        <f t="shared" si="8"/>
        <v>0</v>
      </c>
      <c r="T55" s="121">
        <f t="shared" si="8"/>
        <v>0</v>
      </c>
      <c r="U55" s="121">
        <f t="shared" si="8"/>
        <v>0</v>
      </c>
    </row>
    <row r="56" spans="1:21" x14ac:dyDescent="0.2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</row>
    <row r="57" spans="1:21" ht="15.75" x14ac:dyDescent="0.25">
      <c r="A57" s="125" t="s">
        <v>100</v>
      </c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</row>
    <row r="58" spans="1:21" x14ac:dyDescent="0.25">
      <c r="A58" s="124" t="s">
        <v>28</v>
      </c>
      <c r="B58" s="129">
        <f>B44</f>
        <v>0</v>
      </c>
      <c r="C58" s="129">
        <f t="shared" ref="C58:U58" si="9">C44</f>
        <v>0</v>
      </c>
      <c r="D58" s="129">
        <f t="shared" si="9"/>
        <v>0</v>
      </c>
      <c r="E58" s="129">
        <f t="shared" si="9"/>
        <v>0</v>
      </c>
      <c r="F58" s="129">
        <f t="shared" si="9"/>
        <v>0</v>
      </c>
      <c r="G58" s="129">
        <f t="shared" si="9"/>
        <v>0</v>
      </c>
      <c r="H58" s="129">
        <f t="shared" si="9"/>
        <v>0</v>
      </c>
      <c r="I58" s="129">
        <f t="shared" si="9"/>
        <v>0</v>
      </c>
      <c r="J58" s="129">
        <f t="shared" si="9"/>
        <v>0</v>
      </c>
      <c r="K58" s="129">
        <f t="shared" si="9"/>
        <v>0</v>
      </c>
      <c r="L58" s="129">
        <f t="shared" si="9"/>
        <v>0</v>
      </c>
      <c r="M58" s="129">
        <f t="shared" si="9"/>
        <v>0</v>
      </c>
      <c r="N58" s="129">
        <f t="shared" si="9"/>
        <v>0</v>
      </c>
      <c r="O58" s="129">
        <f t="shared" si="9"/>
        <v>0</v>
      </c>
      <c r="P58" s="129">
        <f t="shared" si="9"/>
        <v>0</v>
      </c>
      <c r="Q58" s="129">
        <f t="shared" si="9"/>
        <v>0</v>
      </c>
      <c r="R58" s="129">
        <f t="shared" si="9"/>
        <v>0</v>
      </c>
      <c r="S58" s="129">
        <f t="shared" si="9"/>
        <v>0</v>
      </c>
      <c r="T58" s="129">
        <f t="shared" si="9"/>
        <v>0</v>
      </c>
      <c r="U58" s="129">
        <f t="shared" si="9"/>
        <v>0</v>
      </c>
    </row>
    <row r="59" spans="1:21" x14ac:dyDescent="0.25">
      <c r="A59" s="130" t="s">
        <v>99</v>
      </c>
      <c r="B59" s="121">
        <f>B47</f>
        <v>0</v>
      </c>
      <c r="C59" s="121">
        <f t="shared" ref="C59:U59" si="10">C47</f>
        <v>0</v>
      </c>
      <c r="D59" s="121">
        <f t="shared" si="10"/>
        <v>0</v>
      </c>
      <c r="E59" s="121">
        <f t="shared" si="10"/>
        <v>0</v>
      </c>
      <c r="F59" s="121">
        <f t="shared" si="10"/>
        <v>0</v>
      </c>
      <c r="G59" s="121">
        <f t="shared" si="10"/>
        <v>0</v>
      </c>
      <c r="H59" s="121">
        <f t="shared" si="10"/>
        <v>0</v>
      </c>
      <c r="I59" s="121">
        <f t="shared" si="10"/>
        <v>0</v>
      </c>
      <c r="J59" s="121">
        <f t="shared" si="10"/>
        <v>0</v>
      </c>
      <c r="K59" s="121">
        <f t="shared" si="10"/>
        <v>0</v>
      </c>
      <c r="L59" s="121">
        <f t="shared" si="10"/>
        <v>0</v>
      </c>
      <c r="M59" s="121">
        <f t="shared" si="10"/>
        <v>0</v>
      </c>
      <c r="N59" s="121">
        <f t="shared" si="10"/>
        <v>0</v>
      </c>
      <c r="O59" s="121">
        <f t="shared" si="10"/>
        <v>0</v>
      </c>
      <c r="P59" s="121">
        <f t="shared" si="10"/>
        <v>0</v>
      </c>
      <c r="Q59" s="121">
        <f t="shared" si="10"/>
        <v>0</v>
      </c>
      <c r="R59" s="121">
        <f t="shared" si="10"/>
        <v>0</v>
      </c>
      <c r="S59" s="121">
        <f t="shared" si="10"/>
        <v>0</v>
      </c>
      <c r="T59" s="121">
        <f t="shared" si="10"/>
        <v>0</v>
      </c>
      <c r="U59" s="121">
        <f t="shared" si="10"/>
        <v>0</v>
      </c>
    </row>
    <row r="60" spans="1:21" x14ac:dyDescent="0.25">
      <c r="A60" s="130" t="s">
        <v>110</v>
      </c>
      <c r="B60" s="121">
        <f>B22</f>
        <v>0</v>
      </c>
      <c r="C60" s="121">
        <f t="shared" ref="C60:U60" si="11">C22</f>
        <v>0</v>
      </c>
      <c r="D60" s="121">
        <f t="shared" si="11"/>
        <v>0</v>
      </c>
      <c r="E60" s="121">
        <f t="shared" si="11"/>
        <v>0</v>
      </c>
      <c r="F60" s="121">
        <f t="shared" si="11"/>
        <v>0</v>
      </c>
      <c r="G60" s="121">
        <f t="shared" si="11"/>
        <v>0</v>
      </c>
      <c r="H60" s="121">
        <f t="shared" si="11"/>
        <v>0</v>
      </c>
      <c r="I60" s="121">
        <f t="shared" si="11"/>
        <v>0</v>
      </c>
      <c r="J60" s="121">
        <f t="shared" si="11"/>
        <v>0</v>
      </c>
      <c r="K60" s="121">
        <f t="shared" si="11"/>
        <v>0</v>
      </c>
      <c r="L60" s="121">
        <f t="shared" si="11"/>
        <v>0</v>
      </c>
      <c r="M60" s="121">
        <f t="shared" si="11"/>
        <v>0</v>
      </c>
      <c r="N60" s="121">
        <f t="shared" si="11"/>
        <v>0</v>
      </c>
      <c r="O60" s="121">
        <f t="shared" si="11"/>
        <v>0</v>
      </c>
      <c r="P60" s="121">
        <f t="shared" si="11"/>
        <v>0</v>
      </c>
      <c r="Q60" s="121">
        <f t="shared" si="11"/>
        <v>0</v>
      </c>
      <c r="R60" s="121">
        <f t="shared" si="11"/>
        <v>0</v>
      </c>
      <c r="S60" s="121">
        <f t="shared" si="11"/>
        <v>0</v>
      </c>
      <c r="T60" s="121">
        <f t="shared" si="11"/>
        <v>0</v>
      </c>
      <c r="U60" s="121">
        <f t="shared" si="11"/>
        <v>0</v>
      </c>
    </row>
    <row r="61" spans="1:21" x14ac:dyDescent="0.25">
      <c r="A61" s="122" t="s">
        <v>36</v>
      </c>
      <c r="B61" s="121">
        <f>B58-B59-B60</f>
        <v>0</v>
      </c>
      <c r="C61" s="121">
        <f t="shared" ref="C61:U61" si="12">C58-C59-C60</f>
        <v>0</v>
      </c>
      <c r="D61" s="121">
        <f t="shared" si="12"/>
        <v>0</v>
      </c>
      <c r="E61" s="121">
        <f t="shared" si="12"/>
        <v>0</v>
      </c>
      <c r="F61" s="121">
        <f t="shared" si="12"/>
        <v>0</v>
      </c>
      <c r="G61" s="121">
        <f t="shared" si="12"/>
        <v>0</v>
      </c>
      <c r="H61" s="121">
        <f t="shared" si="12"/>
        <v>0</v>
      </c>
      <c r="I61" s="121">
        <f t="shared" si="12"/>
        <v>0</v>
      </c>
      <c r="J61" s="121">
        <f t="shared" si="12"/>
        <v>0</v>
      </c>
      <c r="K61" s="121">
        <f t="shared" si="12"/>
        <v>0</v>
      </c>
      <c r="L61" s="121">
        <f t="shared" si="12"/>
        <v>0</v>
      </c>
      <c r="M61" s="121">
        <f t="shared" si="12"/>
        <v>0</v>
      </c>
      <c r="N61" s="121">
        <f t="shared" si="12"/>
        <v>0</v>
      </c>
      <c r="O61" s="121">
        <f t="shared" si="12"/>
        <v>0</v>
      </c>
      <c r="P61" s="121">
        <f t="shared" si="12"/>
        <v>0</v>
      </c>
      <c r="Q61" s="121">
        <f t="shared" si="12"/>
        <v>0</v>
      </c>
      <c r="R61" s="121">
        <f t="shared" si="12"/>
        <v>0</v>
      </c>
      <c r="S61" s="121">
        <f t="shared" si="12"/>
        <v>0</v>
      </c>
      <c r="T61" s="121">
        <f t="shared" si="12"/>
        <v>0</v>
      </c>
      <c r="U61" s="121">
        <f t="shared" si="12"/>
        <v>0</v>
      </c>
    </row>
    <row r="62" spans="1:21" x14ac:dyDescent="0.25">
      <c r="A62" s="120" t="s">
        <v>18</v>
      </c>
      <c r="B62" s="121">
        <f>B26</f>
        <v>0</v>
      </c>
      <c r="C62" s="121">
        <f t="shared" ref="C62:U62" si="13">C26</f>
        <v>0</v>
      </c>
      <c r="D62" s="121">
        <f t="shared" si="13"/>
        <v>0</v>
      </c>
      <c r="E62" s="121">
        <f t="shared" si="13"/>
        <v>0</v>
      </c>
      <c r="F62" s="121">
        <f t="shared" si="13"/>
        <v>0</v>
      </c>
      <c r="G62" s="121">
        <f t="shared" si="13"/>
        <v>0</v>
      </c>
      <c r="H62" s="121">
        <f t="shared" si="13"/>
        <v>0</v>
      </c>
      <c r="I62" s="121">
        <f t="shared" si="13"/>
        <v>0</v>
      </c>
      <c r="J62" s="121">
        <f t="shared" si="13"/>
        <v>0</v>
      </c>
      <c r="K62" s="121">
        <f t="shared" si="13"/>
        <v>0</v>
      </c>
      <c r="L62" s="121">
        <f t="shared" si="13"/>
        <v>0</v>
      </c>
      <c r="M62" s="121">
        <f t="shared" si="13"/>
        <v>0</v>
      </c>
      <c r="N62" s="121">
        <f t="shared" si="13"/>
        <v>0</v>
      </c>
      <c r="O62" s="121">
        <f t="shared" si="13"/>
        <v>0</v>
      </c>
      <c r="P62" s="121">
        <f t="shared" si="13"/>
        <v>0</v>
      </c>
      <c r="Q62" s="121">
        <f t="shared" si="13"/>
        <v>0</v>
      </c>
      <c r="R62" s="121">
        <f t="shared" si="13"/>
        <v>0</v>
      </c>
      <c r="S62" s="121">
        <f t="shared" si="13"/>
        <v>0</v>
      </c>
      <c r="T62" s="121">
        <f t="shared" si="13"/>
        <v>0</v>
      </c>
      <c r="U62" s="121">
        <f t="shared" si="13"/>
        <v>0</v>
      </c>
    </row>
    <row r="63" spans="1:21" x14ac:dyDescent="0.25">
      <c r="A63" s="122" t="s">
        <v>37</v>
      </c>
      <c r="B63" s="98">
        <f>IFERROR(B61/B62, 0)</f>
        <v>0</v>
      </c>
      <c r="C63" s="98">
        <f t="shared" ref="C63:U63" si="14">IFERROR(C61/C62, 0)</f>
        <v>0</v>
      </c>
      <c r="D63" s="98">
        <f t="shared" si="14"/>
        <v>0</v>
      </c>
      <c r="E63" s="98">
        <f t="shared" si="14"/>
        <v>0</v>
      </c>
      <c r="F63" s="98">
        <f t="shared" si="14"/>
        <v>0</v>
      </c>
      <c r="G63" s="98">
        <f t="shared" si="14"/>
        <v>0</v>
      </c>
      <c r="H63" s="98">
        <f t="shared" si="14"/>
        <v>0</v>
      </c>
      <c r="I63" s="98">
        <f t="shared" si="14"/>
        <v>0</v>
      </c>
      <c r="J63" s="98">
        <f t="shared" si="14"/>
        <v>0</v>
      </c>
      <c r="K63" s="98">
        <f t="shared" si="14"/>
        <v>0</v>
      </c>
      <c r="L63" s="98">
        <f t="shared" si="14"/>
        <v>0</v>
      </c>
      <c r="M63" s="98">
        <f t="shared" si="14"/>
        <v>0</v>
      </c>
      <c r="N63" s="98">
        <f t="shared" si="14"/>
        <v>0</v>
      </c>
      <c r="O63" s="98">
        <f t="shared" si="14"/>
        <v>0</v>
      </c>
      <c r="P63" s="98">
        <f t="shared" si="14"/>
        <v>0</v>
      </c>
      <c r="Q63" s="98">
        <f t="shared" si="14"/>
        <v>0</v>
      </c>
      <c r="R63" s="98">
        <f t="shared" si="14"/>
        <v>0</v>
      </c>
      <c r="S63" s="98">
        <f t="shared" si="14"/>
        <v>0</v>
      </c>
      <c r="T63" s="98">
        <f t="shared" si="14"/>
        <v>0</v>
      </c>
      <c r="U63" s="98">
        <f t="shared" si="14"/>
        <v>0</v>
      </c>
    </row>
  </sheetData>
  <sheetProtection algorithmName="SHA-512" hashValue="4jM03Eh2qAGsMNQ6dlV1gu0XtLnS2N8rpIKIyDd8glRtXAd4tztBZB6j/lOebDtC7oC8uDb9wUJL0JNoxyclpw==" saltValue="sWOHUkN2gk0RTGPPstf7iw==" spinCount="100000" sheet="1" objects="1" scenarios="1"/>
  <conditionalFormatting sqref="B37:U37">
    <cfRule type="cellIs" dxfId="4" priority="6" operator="lessThan">
      <formula>1.1</formula>
    </cfRule>
    <cfRule type="cellIs" dxfId="3" priority="7" operator="greaterThan">
      <formula>1.459</formula>
    </cfRule>
  </conditionalFormatting>
  <conditionalFormatting sqref="B63:U63">
    <cfRule type="cellIs" dxfId="2" priority="1" operator="lessThan">
      <formula>0.1</formula>
    </cfRule>
    <cfRule type="cellIs" dxfId="1" priority="2" operator="equal">
      <formula>0.1</formula>
    </cfRule>
    <cfRule type="cellIs" dxfId="0" priority="3" operator="greaterThan">
      <formula>0.1</formula>
    </cfRule>
  </conditionalFormatting>
  <pageMargins left="0.7" right="0.7" top="0.75" bottom="0.75" header="0.3" footer="0.3"/>
  <pageSetup orientation="portrait" horizontalDpi="1200" verticalDpi="1200" r:id="rId1"/>
  <ignoredErrors>
    <ignoredError sqref="C13:U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Development Assumptions</vt:lpstr>
      <vt:lpstr>Operating Assumptions</vt:lpstr>
      <vt:lpstr>Development Standards Tests</vt:lpstr>
      <vt:lpstr>Operating Standards Tests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Johnson</dc:creator>
  <cp:lastModifiedBy>Eric Johnson</cp:lastModifiedBy>
  <dcterms:created xsi:type="dcterms:W3CDTF">2023-11-15T20:20:46Z</dcterms:created>
  <dcterms:modified xsi:type="dcterms:W3CDTF">2023-12-06T18:47:39Z</dcterms:modified>
</cp:coreProperties>
</file>